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91" windowWidth="15480" windowHeight="6405" activeTab="0"/>
  </bookViews>
  <sheets>
    <sheet name="2009" sheetId="1" r:id="rId1"/>
    <sheet name="nationals - Halloween" sheetId="2" r:id="rId2"/>
    <sheet name="Sheet3" sheetId="3" r:id="rId3"/>
  </sheets>
  <definedNames>
    <definedName name="_xlnm.Print_Area" localSheetId="0">'2009'!$A$1:$R$34</definedName>
  </definedNames>
  <calcPr fullCalcOnLoad="1"/>
</workbook>
</file>

<file path=xl/sharedStrings.xml><?xml version="1.0" encoding="utf-8"?>
<sst xmlns="http://schemas.openxmlformats.org/spreadsheetml/2006/main" count="343" uniqueCount="149">
  <si>
    <t>Austin, Texas</t>
  </si>
  <si>
    <t>3401 S. IH-35</t>
  </si>
  <si>
    <t>Call 512-448-2444 for Reservations-Request</t>
  </si>
  <si>
    <t>NO OUTSIDE ACOHOLIC BEVERAGES MAY BE BROUGHT INTO THE DART HALL!</t>
  </si>
  <si>
    <t>DAY</t>
  </si>
  <si>
    <t>FRI</t>
  </si>
  <si>
    <t>SAT</t>
  </si>
  <si>
    <t>SUN</t>
  </si>
  <si>
    <t>EVENT</t>
  </si>
  <si>
    <t>Men's Singles Cricket</t>
  </si>
  <si>
    <t>Ladies Dbls 501</t>
  </si>
  <si>
    <t>Men's Dbls 501</t>
  </si>
  <si>
    <t>Men's Dbls Cricket</t>
  </si>
  <si>
    <t>Ladies Dbls Cricket</t>
  </si>
  <si>
    <t>TIME</t>
  </si>
  <si>
    <t>ENTRY FEE</t>
  </si>
  <si>
    <t>1st</t>
  </si>
  <si>
    <t>2nd</t>
  </si>
  <si>
    <t>Top 16</t>
  </si>
  <si>
    <t>Top 8</t>
  </si>
  <si>
    <t>Top 4</t>
  </si>
  <si>
    <t>Total</t>
  </si>
  <si>
    <t>8:30 p.m.</t>
  </si>
  <si>
    <t>10:00 a.m.</t>
  </si>
  <si>
    <t>1:00 p.m.</t>
  </si>
  <si>
    <t>8:00 p.m</t>
  </si>
  <si>
    <t xml:space="preserve">CAPITAL CITY CLASSIC </t>
  </si>
  <si>
    <t>per person</t>
  </si>
  <si>
    <t>per team</t>
  </si>
  <si>
    <t>$20.00 *</t>
  </si>
  <si>
    <t>Men's Singles 501</t>
  </si>
  <si>
    <t>Entry Fees Payable in CASH ONLY!</t>
  </si>
  <si>
    <t>* - Includes $2.00 ADO Surcharge</t>
  </si>
  <si>
    <t>## - Players may be recycled from Prelim round</t>
  </si>
  <si>
    <t>12:00 p.m.</t>
  </si>
  <si>
    <t>2:00 p.m.</t>
  </si>
  <si>
    <t>12:30 p.m.</t>
  </si>
  <si>
    <t>FORMAT</t>
  </si>
  <si>
    <t>***</t>
  </si>
  <si>
    <t xml:space="preserve">7:00 p.m. </t>
  </si>
  <si>
    <t>512-444-DART</t>
  </si>
  <si>
    <r>
      <t>AMATURE STATUS:</t>
    </r>
    <r>
      <rPr>
        <sz val="9"/>
        <rFont val="Arial"/>
        <family val="2"/>
      </rPr>
      <t xml:space="preserve"> The host Association and/or the ADO assumes no responsibility for any adverse effects of Darts awards on the amateur status of any youth participant. Please check local regulations restrictions.</t>
    </r>
  </si>
  <si>
    <t>Registration closes 15 minutes prior to event, unless otherwise announced.</t>
  </si>
  <si>
    <t xml:space="preserve">Warning: Darts are an adult sport. It is dangerous for children to play without adult supervision. </t>
  </si>
  <si>
    <t>Ladies Singles 501</t>
  </si>
  <si>
    <t>Ladies' Singles Cricket</t>
  </si>
  <si>
    <t>Woodward Inn</t>
  </si>
  <si>
    <t xml:space="preserve">Sweet-heart Mixed Doubles </t>
  </si>
  <si>
    <t>SI/DO</t>
  </si>
  <si>
    <t>Blind Draw Dbls Cricket</t>
  </si>
  <si>
    <t>Mixed Triples 601 ##</t>
  </si>
  <si>
    <t>Blind Draw Dbls 501</t>
  </si>
  <si>
    <t>Contact info:: www.austindarts.org</t>
  </si>
  <si>
    <t>Freedom Tournament</t>
  </si>
  <si>
    <t>Contact info: www.austindarts.org</t>
  </si>
  <si>
    <t xml:space="preserve">Blind Draw  Dbls  501           </t>
  </si>
  <si>
    <t xml:space="preserve">Blind Draw Dbls Cricket   </t>
  </si>
  <si>
    <t>Ladies' Dbls Cricket</t>
  </si>
  <si>
    <t xml:space="preserve">Ladies' Singles 501 SI/DO    </t>
  </si>
  <si>
    <t xml:space="preserve">Men's Singles 501 SI/DO    </t>
  </si>
  <si>
    <t>EVENT STARTS</t>
  </si>
  <si>
    <t>3:00 p.m.</t>
  </si>
  <si>
    <t xml:space="preserve">5:30 p.m. </t>
  </si>
  <si>
    <t>1:30 p.m.</t>
  </si>
  <si>
    <t>$20.00 &amp;</t>
  </si>
  <si>
    <r>
      <t xml:space="preserve">$20.00 </t>
    </r>
    <r>
      <rPr>
        <b/>
        <sz val="16"/>
        <rFont val="Arial"/>
        <family val="2"/>
      </rPr>
      <t>*</t>
    </r>
  </si>
  <si>
    <t>&amp; - Includes $2.00 to ADO Youth Scholarship Fund</t>
  </si>
  <si>
    <t xml:space="preserve">  DI/DO </t>
  </si>
  <si>
    <t xml:space="preserve">Ladies' Dbls 501  </t>
  </si>
  <si>
    <t xml:space="preserve">Men's Dbls 501    </t>
  </si>
  <si>
    <t xml:space="preserve">Mixed Triples 601   </t>
  </si>
  <si>
    <t xml:space="preserve"> SI/DO</t>
  </si>
  <si>
    <t>14th Annual</t>
  </si>
  <si>
    <t>Halloween Open</t>
  </si>
  <si>
    <t xml:space="preserve">Blind Draw Dbls 501 </t>
  </si>
  <si>
    <t>Mixed Doubles 501##</t>
  </si>
  <si>
    <t>Ladies' Doubles 501</t>
  </si>
  <si>
    <t>Men's Doubles 501</t>
  </si>
  <si>
    <t>Mixed Doubles Cricket##</t>
  </si>
  <si>
    <t>Ladies Doubles Cricket</t>
  </si>
  <si>
    <t>Men's Doubles Cricket</t>
  </si>
  <si>
    <t>Ladies' Singles 501</t>
  </si>
  <si>
    <t>DI/DO</t>
  </si>
  <si>
    <t>12:30 p,m</t>
  </si>
  <si>
    <t>3:30 p.m.</t>
  </si>
  <si>
    <t>**Event payouts may be increased based upon participation</t>
  </si>
  <si>
    <t>Men's 301            #</t>
  </si>
  <si>
    <t xml:space="preserve">Ladies' Singles Cricket         </t>
  </si>
  <si>
    <t>*** Teams must be comprised of "sweethearts" - 501 SO/DO, Cricket, Diddler's Choice - Payout plus Sweetheart gifts</t>
  </si>
  <si>
    <t>Includes entry fee pay-out</t>
  </si>
  <si>
    <t>Break</t>
  </si>
  <si>
    <t>Evens</t>
  </si>
  <si>
    <t>for 301</t>
  </si>
  <si>
    <t>Total Payout</t>
  </si>
  <si>
    <t>February 9, 10 and 11, 2007</t>
  </si>
  <si>
    <t>20.00*</t>
  </si>
  <si>
    <t xml:space="preserve">28th ANNUAL </t>
  </si>
  <si>
    <t># - 1st - $+ $70.00 in Entry Fees Paid</t>
  </si>
  <si>
    <t xml:space="preserve">      2nd - $+ $70.00 in Entry Fees Paid</t>
  </si>
  <si>
    <t xml:space="preserve">      5th-8th - $ + $40.00 in entry fees</t>
  </si>
  <si>
    <t xml:space="preserve">      3rd-4th -  $+ $55.00 in Entry Fees Paid</t>
  </si>
  <si>
    <t>Cut-Off - 2/01/07</t>
  </si>
  <si>
    <t xml:space="preserve">6:30 p.m. </t>
  </si>
  <si>
    <t>$79.00 Room Rate</t>
  </si>
  <si>
    <t>Tournament Coordinator: Elaine Bohls - "LanieB23@hotmail.com" or "ebohls@austinisd.org"</t>
  </si>
  <si>
    <t>Tournament Director: John "Hoot" Hooten - "hootandroroadshow@yahoo.com"</t>
  </si>
  <si>
    <t>and U. S. Team Nationals</t>
  </si>
  <si>
    <t xml:space="preserve"> Cut-Off date - 09/19/2007</t>
  </si>
  <si>
    <t>Setember 29, 30, and October 1, 2007</t>
  </si>
  <si>
    <t>$15000+</t>
  </si>
  <si>
    <t>10:30 a.m.</t>
  </si>
  <si>
    <t xml:space="preserve">Ladies 301             # </t>
  </si>
  <si>
    <t>12:00 a.m.</t>
  </si>
  <si>
    <t>8:30 p.m</t>
  </si>
  <si>
    <t>$10,100 +</t>
  </si>
  <si>
    <t>teams</t>
  </si>
  <si>
    <t>indiv</t>
  </si>
  <si>
    <t>2:30 p.m.</t>
  </si>
  <si>
    <t>Mixed Doubles 501</t>
  </si>
  <si>
    <t>2:00p.m.</t>
  </si>
  <si>
    <t>Mixed Dbls Cricket ##</t>
  </si>
  <si>
    <t xml:space="preserve">Woodward Inn and </t>
  </si>
  <si>
    <t>Conference Center</t>
  </si>
  <si>
    <t>Top 32</t>
  </si>
  <si>
    <t>Top 64</t>
  </si>
  <si>
    <t>$89.00 Room Rate</t>
  </si>
  <si>
    <t>Open 301</t>
  </si>
  <si>
    <t>10th Annual</t>
  </si>
  <si>
    <t>and ADO U. S. Team Regionals (Friday - Registration at 10:00 a.m., play starts at 11:00 a.m.)</t>
  </si>
  <si>
    <t>July 24, 25 and 26, 2009</t>
  </si>
  <si>
    <t>Austin Airport Marriott South</t>
  </si>
  <si>
    <t>Cut-Off - 07/10/09</t>
  </si>
  <si>
    <t>4415 S. IH 35</t>
  </si>
  <si>
    <t>512-441-7900 Hotel Direct</t>
  </si>
  <si>
    <t>Free airport shuttle</t>
  </si>
  <si>
    <t>Southbound IH 35 - Come through town, take exit 232 (Stassney) Take a left and cross IH 35. Go north on the access road (approx. 1 mile).  Hotel is just before the Shell station.  Or take exit 231 (Woodward).  Go left across IH 35.  Stay on Woodward until you cross Hwy 71.  The next intersection is St. Elmo.  Take a right.  Turn left at the first left after the light. This is the back entrance to the hotel.</t>
  </si>
  <si>
    <t>Northbound IH 35 - Take exit 230. Stay on the access road (approx. 1 mile). Hotel is just before the Shell station</t>
  </si>
  <si>
    <t>Eastbound Hwy 71 - Take the IH 35 S/Woodward exit.  Turn right on Woodward. The next light intersection is St. Elmo. Take a right.  Turn left at the first left after the light.  This is the back entrance to the hotel.</t>
  </si>
  <si>
    <t>Tournament Director: Jim Walderon</t>
  </si>
  <si>
    <t>Contact info:  www.austindarts.org 512-444-DART</t>
  </si>
  <si>
    <t xml:space="preserve">Tournament Coordinator: Elaine Bohls - LanieB23@hotmail.com </t>
  </si>
  <si>
    <t>ADO Rep:  Helen Taylor</t>
  </si>
  <si>
    <t>10:15 p.m.</t>
  </si>
  <si>
    <t xml:space="preserve">Mixed Doubles Cricket    </t>
  </si>
  <si>
    <t>2:45 p.m.</t>
  </si>
  <si>
    <r>
      <t>*</t>
    </r>
    <r>
      <rPr>
        <b/>
        <sz val="20"/>
        <rFont val="Arial"/>
        <family val="2"/>
      </rPr>
      <t xml:space="preserve"> </t>
    </r>
    <r>
      <rPr>
        <b/>
        <sz val="14"/>
        <rFont val="Arial"/>
        <family val="2"/>
      </rPr>
      <t>- Includes $2.00 ADO Surcharge</t>
    </r>
  </si>
  <si>
    <t>$11,680+</t>
  </si>
  <si>
    <t>Revised: 20 February 2009</t>
  </si>
  <si>
    <t>Westbound Hwy 71 - Cross U.S. 183. Take the Woodward St. Burleson Road Exit. Turn left on Woodward. The next light intersection is St. Elmo. Turn right. Turn left at the first left after the light. This is the back entrance to the hotel.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</si>
</sst>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Red]\(0\)"/>
    <numFmt numFmtId="166" formatCode="&quot;$&quot;#,##0"/>
  </numFmts>
  <fonts count="47">
    <font>
      <sz val="10"/>
      <name val="Arial"/>
      <family val="0"/>
    </font>
    <font>
      <sz val="11"/>
      <color indexed="8"/>
      <name val="Calibri"/>
      <family val="2"/>
    </font>
    <font>
      <sz val="10"/>
      <name val="Bertram LET"/>
      <family val="0"/>
    </font>
    <font>
      <sz val="22"/>
      <name val="Stone Sans OS ITC TT-Bold"/>
      <family val="0"/>
    </font>
    <font>
      <sz val="36"/>
      <name val="Stone Sans OS ITC TT-Bold"/>
      <family val="0"/>
    </font>
    <font>
      <sz val="22"/>
      <name val="Arial"/>
      <family val="0"/>
    </font>
    <font>
      <sz val="24"/>
      <name val="Bertram LET"/>
      <family val="0"/>
    </font>
    <font>
      <b/>
      <sz val="10"/>
      <name val="Arial"/>
      <family val="2"/>
    </font>
    <font>
      <sz val="9"/>
      <name val="Arial"/>
      <family val="2"/>
    </font>
    <font>
      <sz val="48"/>
      <name val="Stone Sans OS ITC TT-Bold"/>
      <family val="0"/>
    </font>
    <font>
      <b/>
      <sz val="12"/>
      <name val="Arial"/>
      <family val="2"/>
    </font>
    <font>
      <sz val="12"/>
      <name val="Arial"/>
      <family val="2"/>
    </font>
    <font>
      <sz val="11"/>
      <name val="Arial"/>
      <family val="2"/>
    </font>
    <font>
      <b/>
      <sz val="9"/>
      <name val="Arial"/>
      <family val="2"/>
    </font>
    <font>
      <b/>
      <sz val="14"/>
      <name val="Arial"/>
      <family val="2"/>
    </font>
    <font>
      <b/>
      <sz val="11"/>
      <name val="Arial"/>
      <family val="2"/>
    </font>
    <font>
      <b/>
      <sz val="20"/>
      <name val="Arial"/>
      <family val="2"/>
    </font>
    <font>
      <b/>
      <sz val="16"/>
      <name val="Arial"/>
      <family val="2"/>
    </font>
    <font>
      <sz val="26"/>
      <name val="Stone Sans OS ITC TT-Bold"/>
      <family val="0"/>
    </font>
    <font>
      <sz val="26"/>
      <name val="Arial"/>
      <family val="0"/>
    </font>
    <font>
      <b/>
      <sz val="26"/>
      <name val="Arial"/>
      <family val="2"/>
    </font>
    <font>
      <sz val="16"/>
      <name val="Arial"/>
      <family val="2"/>
    </font>
    <font>
      <b/>
      <sz val="22"/>
      <name val="Arial"/>
      <family val="2"/>
    </font>
    <font>
      <sz val="16"/>
      <name val="Bodoni SvtyTwo OS ITC TT-Bold"/>
      <family val="0"/>
    </font>
    <font>
      <sz val="16"/>
      <name val="Bodoni SvtyTwo ITC TT-Bold"/>
      <family val="0"/>
    </font>
    <font>
      <sz val="14"/>
      <name val="Arial"/>
      <family val="2"/>
    </font>
    <font>
      <sz val="24"/>
      <name val="Stone Sans OS ITC TT-Bold"/>
      <family val="0"/>
    </font>
    <font>
      <sz val="20"/>
      <name val="Stone Sans OS ITC TT-Bold"/>
      <family val="0"/>
    </font>
    <font>
      <sz val="20"/>
      <name val="Arial"/>
      <family val="0"/>
    </font>
    <font>
      <sz val="34"/>
      <name val="Stone Sans OS ITC TT-Bold"/>
      <family val="0"/>
    </font>
    <font>
      <b/>
      <vertAlign val="subscript"/>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65" fontId="0" fillId="0" borderId="0" xfId="0" applyNumberFormat="1" applyAlignment="1">
      <alignment/>
    </xf>
    <xf numFmtId="0" fontId="9" fillId="0" borderId="0" xfId="0" applyFont="1" applyAlignment="1">
      <alignment/>
    </xf>
    <xf numFmtId="0" fontId="8" fillId="0" borderId="0" xfId="0" applyFont="1" applyAlignment="1">
      <alignment vertical="top"/>
    </xf>
    <xf numFmtId="0" fontId="10" fillId="0" borderId="10" xfId="0" applyFont="1" applyBorder="1" applyAlignment="1">
      <alignment horizontal="center"/>
    </xf>
    <xf numFmtId="0" fontId="11" fillId="0" borderId="10" xfId="0" applyFont="1" applyBorder="1" applyAlignment="1">
      <alignment horizontal="center"/>
    </xf>
    <xf numFmtId="0" fontId="10" fillId="0" borderId="10" xfId="0" applyFont="1" applyBorder="1" applyAlignment="1">
      <alignment/>
    </xf>
    <xf numFmtId="0" fontId="11" fillId="0" borderId="10" xfId="0" applyFont="1" applyBorder="1" applyAlignment="1">
      <alignment/>
    </xf>
    <xf numFmtId="0" fontId="12" fillId="0" borderId="0" xfId="0" applyFont="1" applyAlignment="1">
      <alignment/>
    </xf>
    <xf numFmtId="0" fontId="10" fillId="0" borderId="0" xfId="0" applyFont="1" applyAlignment="1">
      <alignment/>
    </xf>
    <xf numFmtId="0" fontId="14" fillId="0" borderId="0" xfId="0" applyFont="1" applyAlignment="1">
      <alignment/>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xf>
    <xf numFmtId="0" fontId="15" fillId="0" borderId="10" xfId="0" applyFont="1" applyBorder="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center" vertical="center"/>
    </xf>
    <xf numFmtId="20" fontId="10" fillId="0" borderId="10" xfId="0" applyNumberFormat="1" applyFont="1" applyBorder="1" applyAlignment="1">
      <alignment horizontal="center" vertical="center"/>
    </xf>
    <xf numFmtId="164" fontId="7" fillId="0" borderId="10"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7" fillId="0" borderId="0" xfId="0" applyFont="1" applyAlignment="1">
      <alignment/>
    </xf>
    <xf numFmtId="0" fontId="18" fillId="0" borderId="0" xfId="0" applyFont="1" applyAlignment="1">
      <alignment/>
    </xf>
    <xf numFmtId="0" fontId="19" fillId="0" borderId="0" xfId="0" applyFont="1" applyAlignment="1">
      <alignment/>
    </xf>
    <xf numFmtId="6" fontId="18" fillId="0" borderId="0" xfId="0" applyNumberFormat="1" applyFont="1" applyAlignment="1">
      <alignment/>
    </xf>
    <xf numFmtId="0" fontId="18" fillId="0" borderId="0" xfId="0" applyFont="1" applyAlignment="1" applyProtection="1">
      <alignment/>
      <protection locked="0"/>
    </xf>
    <xf numFmtId="0" fontId="20" fillId="0" borderId="0" xfId="0" applyFont="1" applyAlignment="1">
      <alignment/>
    </xf>
    <xf numFmtId="0" fontId="17" fillId="0" borderId="0" xfId="0" applyFont="1" applyAlignment="1">
      <alignment/>
    </xf>
    <xf numFmtId="0" fontId="21" fillId="0" borderId="0" xfId="0"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21" fillId="0" borderId="0" xfId="0" applyFont="1" applyAlignment="1">
      <alignment/>
    </xf>
    <xf numFmtId="0" fontId="24" fillId="0" borderId="0" xfId="0" applyFont="1" applyAlignment="1">
      <alignment/>
    </xf>
    <xf numFmtId="0" fontId="14" fillId="0" borderId="0" xfId="0" applyFont="1" applyFill="1" applyBorder="1" applyAlignment="1">
      <alignment/>
    </xf>
    <xf numFmtId="0" fontId="14"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center" vertical="center"/>
    </xf>
    <xf numFmtId="164" fontId="13" fillId="0" borderId="10"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0" fontId="25" fillId="0" borderId="10" xfId="0" applyFont="1" applyBorder="1" applyAlignment="1">
      <alignment/>
    </xf>
    <xf numFmtId="9" fontId="14" fillId="0" borderId="10" xfId="0" applyNumberFormat="1" applyFont="1" applyBorder="1" applyAlignment="1">
      <alignment horizontal="center" vertical="center"/>
    </xf>
    <xf numFmtId="164" fontId="14" fillId="0" borderId="10" xfId="0" applyNumberFormat="1" applyFont="1" applyBorder="1" applyAlignment="1">
      <alignment horizontal="center" vertical="center"/>
    </xf>
    <xf numFmtId="0" fontId="25" fillId="0" borderId="10" xfId="0" applyFont="1" applyBorder="1" applyAlignment="1">
      <alignment horizontal="center" vertical="center"/>
    </xf>
    <xf numFmtId="166" fontId="14" fillId="0" borderId="10" xfId="0" applyNumberFormat="1" applyFont="1" applyBorder="1" applyAlignment="1">
      <alignment horizontal="center" vertical="center"/>
    </xf>
    <xf numFmtId="164" fontId="25" fillId="0" borderId="10" xfId="0" applyNumberFormat="1" applyFont="1" applyBorder="1" applyAlignment="1">
      <alignment horizontal="center" vertical="center" wrapText="1"/>
    </xf>
    <xf numFmtId="18" fontId="10" fillId="0" borderId="10" xfId="0" applyNumberFormat="1" applyFont="1" applyBorder="1" applyAlignment="1">
      <alignment horizontal="center" vertical="center"/>
    </xf>
    <xf numFmtId="164" fontId="0" fillId="0" borderId="0" xfId="0" applyNumberFormat="1" applyAlignment="1">
      <alignment/>
    </xf>
    <xf numFmtId="165" fontId="10" fillId="0" borderId="0" xfId="0" applyNumberFormat="1" applyFont="1" applyAlignment="1">
      <alignment/>
    </xf>
    <xf numFmtId="164" fontId="10" fillId="0" borderId="0" xfId="0" applyNumberFormat="1" applyFont="1" applyAlignment="1">
      <alignment/>
    </xf>
    <xf numFmtId="166" fontId="10" fillId="0" borderId="0" xfId="0" applyNumberFormat="1" applyFont="1" applyAlignment="1">
      <alignment/>
    </xf>
    <xf numFmtId="0" fontId="0" fillId="0" borderId="10" xfId="0" applyFont="1"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xf>
    <xf numFmtId="0" fontId="0" fillId="0" borderId="10" xfId="0" applyFont="1" applyBorder="1" applyAlignment="1">
      <alignment horizontal="center" vertical="center"/>
    </xf>
    <xf numFmtId="0" fontId="7" fillId="0" borderId="10" xfId="0" applyFont="1" applyBorder="1" applyAlignment="1">
      <alignment horizontal="center" vertical="center"/>
    </xf>
    <xf numFmtId="20" fontId="7" fillId="0" borderId="10" xfId="0" applyNumberFormat="1" applyFont="1" applyBorder="1" applyAlignment="1">
      <alignment horizontal="center" vertical="center"/>
    </xf>
    <xf numFmtId="164" fontId="0" fillId="0" borderId="10" xfId="0" applyNumberFormat="1" applyFont="1" applyBorder="1" applyAlignment="1">
      <alignment horizontal="center" vertical="center" wrapText="1"/>
    </xf>
    <xf numFmtId="166" fontId="7" fillId="0" borderId="10" xfId="0" applyNumberFormat="1" applyFont="1" applyBorder="1" applyAlignment="1">
      <alignment horizontal="center" vertical="center"/>
    </xf>
    <xf numFmtId="164" fontId="7" fillId="0" borderId="10" xfId="0" applyNumberFormat="1" applyFont="1" applyBorder="1" applyAlignment="1">
      <alignment horizontal="center" vertical="center"/>
    </xf>
    <xf numFmtId="0" fontId="7" fillId="0" borderId="0" xfId="0" applyFont="1" applyAlignment="1">
      <alignment vertical="top"/>
    </xf>
    <xf numFmtId="165" fontId="0" fillId="0" borderId="0" xfId="0" applyNumberFormat="1" applyFont="1" applyAlignment="1">
      <alignment/>
    </xf>
    <xf numFmtId="165" fontId="7" fillId="0" borderId="0" xfId="0" applyNumberFormat="1" applyFont="1" applyAlignment="1">
      <alignment/>
    </xf>
    <xf numFmtId="0" fontId="0" fillId="0" borderId="0" xfId="0" applyFont="1" applyAlignment="1">
      <alignment horizontal="right"/>
    </xf>
    <xf numFmtId="166" fontId="7" fillId="0" borderId="0" xfId="0" applyNumberFormat="1"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7" fillId="0" borderId="11" xfId="0" applyFont="1" applyFill="1" applyBorder="1" applyAlignment="1">
      <alignment horizontal="center" vertical="center"/>
    </xf>
    <xf numFmtId="0" fontId="7" fillId="0" borderId="10" xfId="0" applyFont="1" applyBorder="1" applyAlignment="1">
      <alignment horizontal="center"/>
    </xf>
    <xf numFmtId="0" fontId="7" fillId="0" borderId="0" xfId="0" applyFont="1" applyAlignment="1">
      <alignment horizontal="center"/>
    </xf>
    <xf numFmtId="164" fontId="7" fillId="0" borderId="11" xfId="0" applyNumberFormat="1" applyFont="1" applyFill="1" applyBorder="1" applyAlignment="1">
      <alignment horizontal="center" vertical="center"/>
    </xf>
    <xf numFmtId="164" fontId="7" fillId="0" borderId="10" xfId="0" applyNumberFormat="1" applyFont="1" applyBorder="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xf>
    <xf numFmtId="0" fontId="0" fillId="0" borderId="0" xfId="0" applyAlignment="1">
      <alignment horizontal="left"/>
    </xf>
    <xf numFmtId="166" fontId="25" fillId="0" borderId="10" xfId="0" applyNumberFormat="1" applyFont="1" applyBorder="1" applyAlignment="1">
      <alignment horizontal="center" vertical="center"/>
    </xf>
    <xf numFmtId="164" fontId="14" fillId="0" borderId="0" xfId="0" applyNumberFormat="1" applyFont="1" applyBorder="1" applyAlignment="1">
      <alignment horizontal="center" vertical="center"/>
    </xf>
    <xf numFmtId="6" fontId="29" fillId="0" borderId="0" xfId="0" applyNumberFormat="1" applyFont="1" applyAlignment="1">
      <alignment/>
    </xf>
    <xf numFmtId="0" fontId="30" fillId="0" borderId="0" xfId="0" applyFont="1" applyAlignment="1">
      <alignment/>
    </xf>
    <xf numFmtId="0" fontId="11"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xf>
    <xf numFmtId="0" fontId="11" fillId="0" borderId="0" xfId="0" applyFont="1" applyBorder="1" applyAlignment="1">
      <alignment horizontal="center" vertical="center"/>
    </xf>
    <xf numFmtId="164" fontId="10"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25" fillId="0" borderId="0" xfId="0" applyFont="1" applyBorder="1" applyAlignment="1">
      <alignment horizontal="center" vertical="center"/>
    </xf>
    <xf numFmtId="0" fontId="12" fillId="0" borderId="0" xfId="0" applyFont="1" applyBorder="1" applyAlignment="1">
      <alignment/>
    </xf>
    <xf numFmtId="0" fontId="0" fillId="0" borderId="0" xfId="0" applyBorder="1" applyAlignment="1">
      <alignment/>
    </xf>
    <xf numFmtId="165" fontId="0" fillId="0" borderId="0" xfId="0" applyNumberFormat="1" applyBorder="1" applyAlignment="1">
      <alignment/>
    </xf>
    <xf numFmtId="0" fontId="2"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8" fillId="0" borderId="0" xfId="0" applyFont="1" applyBorder="1" applyAlignment="1">
      <alignment vertical="top"/>
    </xf>
    <xf numFmtId="0" fontId="15" fillId="0" borderId="0" xfId="0" applyFont="1" applyBorder="1" applyAlignment="1">
      <alignment horizont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164" fontId="13" fillId="0" borderId="0" xfId="0" applyNumberFormat="1" applyFont="1" applyBorder="1" applyAlignment="1">
      <alignment horizontal="center" vertical="center" wrapText="1"/>
    </xf>
    <xf numFmtId="0" fontId="10" fillId="0" borderId="0" xfId="0" applyFont="1" applyBorder="1" applyAlignment="1">
      <alignment/>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wrapText="1"/>
    </xf>
    <xf numFmtId="0" fontId="0" fillId="0" borderId="0" xfId="0" applyAlignment="1">
      <alignment wrapText="1"/>
    </xf>
    <xf numFmtId="0" fontId="0" fillId="0" borderId="0" xfId="0" applyAlignment="1">
      <alignment/>
    </xf>
    <xf numFmtId="0" fontId="1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jpeg" /><Relationship Id="rId4"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 Id="rId3"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8</xdr:row>
      <xdr:rowOff>66675</xdr:rowOff>
    </xdr:from>
    <xdr:to>
      <xdr:col>3</xdr:col>
      <xdr:colOff>342900</xdr:colOff>
      <xdr:row>10</xdr:row>
      <xdr:rowOff>400050</xdr:rowOff>
    </xdr:to>
    <xdr:pic>
      <xdr:nvPicPr>
        <xdr:cNvPr id="1" name="Picture 31" descr="ADOSanctionedLogo"/>
        <xdr:cNvPicPr preferRelativeResize="1">
          <a:picLocks noChangeAspect="1"/>
        </xdr:cNvPicPr>
      </xdr:nvPicPr>
      <xdr:blipFill>
        <a:blip r:embed="rId1"/>
        <a:stretch>
          <a:fillRect/>
        </a:stretch>
      </xdr:blipFill>
      <xdr:spPr>
        <a:xfrm>
          <a:off x="1495425" y="3619500"/>
          <a:ext cx="600075" cy="695325"/>
        </a:xfrm>
        <a:prstGeom prst="rect">
          <a:avLst/>
        </a:prstGeom>
        <a:noFill/>
        <a:ln w="9525" cmpd="sng">
          <a:noFill/>
        </a:ln>
      </xdr:spPr>
    </xdr:pic>
    <xdr:clientData/>
  </xdr:twoCellAnchor>
  <xdr:twoCellAnchor editAs="oneCell">
    <xdr:from>
      <xdr:col>1</xdr:col>
      <xdr:colOff>47625</xdr:colOff>
      <xdr:row>0</xdr:row>
      <xdr:rowOff>0</xdr:rowOff>
    </xdr:from>
    <xdr:to>
      <xdr:col>5</xdr:col>
      <xdr:colOff>704850</xdr:colOff>
      <xdr:row>7</xdr:row>
      <xdr:rowOff>47625</xdr:rowOff>
    </xdr:to>
    <xdr:pic>
      <xdr:nvPicPr>
        <xdr:cNvPr id="2" name="Picture 32"/>
        <xdr:cNvPicPr preferRelativeResize="1">
          <a:picLocks noChangeAspect="1"/>
        </xdr:cNvPicPr>
      </xdr:nvPicPr>
      <xdr:blipFill>
        <a:blip r:embed="rId2"/>
        <a:stretch>
          <a:fillRect/>
        </a:stretch>
      </xdr:blipFill>
      <xdr:spPr>
        <a:xfrm>
          <a:off x="209550" y="0"/>
          <a:ext cx="3905250" cy="2752725"/>
        </a:xfrm>
        <a:prstGeom prst="rect">
          <a:avLst/>
        </a:prstGeom>
        <a:noFill/>
        <a:ln w="1" cmpd="sng">
          <a:noFill/>
        </a:ln>
      </xdr:spPr>
    </xdr:pic>
    <xdr:clientData/>
  </xdr:twoCellAnchor>
  <xdr:twoCellAnchor editAs="oneCell">
    <xdr:from>
      <xdr:col>0</xdr:col>
      <xdr:colOff>76200</xdr:colOff>
      <xdr:row>1</xdr:row>
      <xdr:rowOff>304800</xdr:rowOff>
    </xdr:from>
    <xdr:to>
      <xdr:col>5</xdr:col>
      <xdr:colOff>666750</xdr:colOff>
      <xdr:row>10</xdr:row>
      <xdr:rowOff>552450</xdr:rowOff>
    </xdr:to>
    <xdr:pic>
      <xdr:nvPicPr>
        <xdr:cNvPr id="3" name="Picture 35" descr="texas3"/>
        <xdr:cNvPicPr preferRelativeResize="1">
          <a:picLocks noChangeAspect="1"/>
        </xdr:cNvPicPr>
      </xdr:nvPicPr>
      <xdr:blipFill>
        <a:blip r:embed="rId3"/>
        <a:stretch>
          <a:fillRect/>
        </a:stretch>
      </xdr:blipFill>
      <xdr:spPr>
        <a:xfrm>
          <a:off x="76200" y="819150"/>
          <a:ext cx="4000500" cy="3648075"/>
        </a:xfrm>
        <a:prstGeom prst="rect">
          <a:avLst/>
        </a:prstGeom>
        <a:noFill/>
        <a:ln w="9525" cmpd="sng">
          <a:noFill/>
        </a:ln>
      </xdr:spPr>
    </xdr:pic>
    <xdr:clientData/>
  </xdr:twoCellAnchor>
  <xdr:twoCellAnchor>
    <xdr:from>
      <xdr:col>1</xdr:col>
      <xdr:colOff>0</xdr:colOff>
      <xdr:row>7</xdr:row>
      <xdr:rowOff>762000</xdr:rowOff>
    </xdr:from>
    <xdr:to>
      <xdr:col>2</xdr:col>
      <xdr:colOff>304800</xdr:colOff>
      <xdr:row>10</xdr:row>
      <xdr:rowOff>504825</xdr:rowOff>
    </xdr:to>
    <xdr:pic>
      <xdr:nvPicPr>
        <xdr:cNvPr id="4" name="Picture 36" descr="CADA Logo 9_05 2"/>
        <xdr:cNvPicPr preferRelativeResize="1">
          <a:picLocks noChangeAspect="1"/>
        </xdr:cNvPicPr>
      </xdr:nvPicPr>
      <xdr:blipFill>
        <a:blip r:embed="rId4"/>
        <a:stretch>
          <a:fillRect/>
        </a:stretch>
      </xdr:blipFill>
      <xdr:spPr>
        <a:xfrm>
          <a:off x="161925" y="3467100"/>
          <a:ext cx="10668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2</xdr:row>
      <xdr:rowOff>28575</xdr:rowOff>
    </xdr:from>
    <xdr:to>
      <xdr:col>9</xdr:col>
      <xdr:colOff>666750</xdr:colOff>
      <xdr:row>3</xdr:row>
      <xdr:rowOff>304800</xdr:rowOff>
    </xdr:to>
    <xdr:pic>
      <xdr:nvPicPr>
        <xdr:cNvPr id="1" name="Picture 2" descr="MOONBAT"/>
        <xdr:cNvPicPr preferRelativeResize="1">
          <a:picLocks noChangeAspect="1"/>
        </xdr:cNvPicPr>
      </xdr:nvPicPr>
      <xdr:blipFill>
        <a:blip r:embed="rId1"/>
        <a:stretch>
          <a:fillRect/>
        </a:stretch>
      </xdr:blipFill>
      <xdr:spPr>
        <a:xfrm>
          <a:off x="7315200" y="1390650"/>
          <a:ext cx="1009650" cy="704850"/>
        </a:xfrm>
        <a:prstGeom prst="rect">
          <a:avLst/>
        </a:prstGeom>
        <a:noFill/>
        <a:ln w="9525" cmpd="sng">
          <a:noFill/>
        </a:ln>
      </xdr:spPr>
    </xdr:pic>
    <xdr:clientData/>
  </xdr:twoCellAnchor>
  <xdr:twoCellAnchor>
    <xdr:from>
      <xdr:col>10</xdr:col>
      <xdr:colOff>266700</xdr:colOff>
      <xdr:row>2</xdr:row>
      <xdr:rowOff>76200</xdr:rowOff>
    </xdr:from>
    <xdr:to>
      <xdr:col>10</xdr:col>
      <xdr:colOff>809625</xdr:colOff>
      <xdr:row>3</xdr:row>
      <xdr:rowOff>66675</xdr:rowOff>
    </xdr:to>
    <xdr:pic>
      <xdr:nvPicPr>
        <xdr:cNvPr id="2" name="Picture 3" descr="MOONBAT"/>
        <xdr:cNvPicPr preferRelativeResize="1">
          <a:picLocks noChangeAspect="1"/>
        </xdr:cNvPicPr>
      </xdr:nvPicPr>
      <xdr:blipFill>
        <a:blip r:embed="rId1"/>
        <a:stretch>
          <a:fillRect/>
        </a:stretch>
      </xdr:blipFill>
      <xdr:spPr>
        <a:xfrm>
          <a:off x="8867775" y="1438275"/>
          <a:ext cx="542925" cy="419100"/>
        </a:xfrm>
        <a:prstGeom prst="rect">
          <a:avLst/>
        </a:prstGeom>
        <a:noFill/>
        <a:ln w="9525" cmpd="sng">
          <a:noFill/>
        </a:ln>
      </xdr:spPr>
    </xdr:pic>
    <xdr:clientData/>
  </xdr:twoCellAnchor>
  <xdr:twoCellAnchor>
    <xdr:from>
      <xdr:col>10</xdr:col>
      <xdr:colOff>0</xdr:colOff>
      <xdr:row>0</xdr:row>
      <xdr:rowOff>0</xdr:rowOff>
    </xdr:from>
    <xdr:to>
      <xdr:col>10</xdr:col>
      <xdr:colOff>647700</xdr:colOff>
      <xdr:row>0</xdr:row>
      <xdr:rowOff>523875</xdr:rowOff>
    </xdr:to>
    <xdr:pic>
      <xdr:nvPicPr>
        <xdr:cNvPr id="3" name="Picture 4" descr="MOONBAT"/>
        <xdr:cNvPicPr preferRelativeResize="1">
          <a:picLocks noChangeAspect="1"/>
        </xdr:cNvPicPr>
      </xdr:nvPicPr>
      <xdr:blipFill>
        <a:blip r:embed="rId1"/>
        <a:stretch>
          <a:fillRect/>
        </a:stretch>
      </xdr:blipFill>
      <xdr:spPr>
        <a:xfrm>
          <a:off x="8601075" y="0"/>
          <a:ext cx="647700" cy="523875"/>
        </a:xfrm>
        <a:prstGeom prst="rect">
          <a:avLst/>
        </a:prstGeom>
        <a:noFill/>
        <a:ln w="9525" cmpd="sng">
          <a:noFill/>
        </a:ln>
      </xdr:spPr>
    </xdr:pic>
    <xdr:clientData/>
  </xdr:twoCellAnchor>
  <xdr:twoCellAnchor>
    <xdr:from>
      <xdr:col>12</xdr:col>
      <xdr:colOff>0</xdr:colOff>
      <xdr:row>0</xdr:row>
      <xdr:rowOff>0</xdr:rowOff>
    </xdr:from>
    <xdr:to>
      <xdr:col>12</xdr:col>
      <xdr:colOff>733425</xdr:colOff>
      <xdr:row>1</xdr:row>
      <xdr:rowOff>28575</xdr:rowOff>
    </xdr:to>
    <xdr:pic>
      <xdr:nvPicPr>
        <xdr:cNvPr id="4" name="Picture 5" descr="MOONBAT"/>
        <xdr:cNvPicPr preferRelativeResize="1">
          <a:picLocks noChangeAspect="1"/>
        </xdr:cNvPicPr>
      </xdr:nvPicPr>
      <xdr:blipFill>
        <a:blip r:embed="rId1"/>
        <a:stretch>
          <a:fillRect/>
        </a:stretch>
      </xdr:blipFill>
      <xdr:spPr>
        <a:xfrm>
          <a:off x="10487025" y="0"/>
          <a:ext cx="733425" cy="609600"/>
        </a:xfrm>
        <a:prstGeom prst="rect">
          <a:avLst/>
        </a:prstGeom>
        <a:noFill/>
        <a:ln w="9525" cmpd="sng">
          <a:noFill/>
        </a:ln>
      </xdr:spPr>
    </xdr:pic>
    <xdr:clientData/>
  </xdr:twoCellAnchor>
  <xdr:twoCellAnchor>
    <xdr:from>
      <xdr:col>5</xdr:col>
      <xdr:colOff>409575</xdr:colOff>
      <xdr:row>3</xdr:row>
      <xdr:rowOff>123825</xdr:rowOff>
    </xdr:from>
    <xdr:to>
      <xdr:col>6</xdr:col>
      <xdr:colOff>190500</xdr:colOff>
      <xdr:row>4</xdr:row>
      <xdr:rowOff>276225</xdr:rowOff>
    </xdr:to>
    <xdr:pic>
      <xdr:nvPicPr>
        <xdr:cNvPr id="5" name="Picture 6" descr="MOONBAT"/>
        <xdr:cNvPicPr preferRelativeResize="1">
          <a:picLocks noChangeAspect="1"/>
        </xdr:cNvPicPr>
      </xdr:nvPicPr>
      <xdr:blipFill>
        <a:blip r:embed="rId1"/>
        <a:stretch>
          <a:fillRect/>
        </a:stretch>
      </xdr:blipFill>
      <xdr:spPr>
        <a:xfrm>
          <a:off x="4295775" y="1914525"/>
          <a:ext cx="723900" cy="571500"/>
        </a:xfrm>
        <a:prstGeom prst="rect">
          <a:avLst/>
        </a:prstGeom>
        <a:noFill/>
        <a:ln w="9525" cmpd="sng">
          <a:noFill/>
        </a:ln>
      </xdr:spPr>
    </xdr:pic>
    <xdr:clientData/>
  </xdr:twoCellAnchor>
  <xdr:twoCellAnchor>
    <xdr:from>
      <xdr:col>6</xdr:col>
      <xdr:colOff>447675</xdr:colOff>
      <xdr:row>3</xdr:row>
      <xdr:rowOff>19050</xdr:rowOff>
    </xdr:from>
    <xdr:to>
      <xdr:col>7</xdr:col>
      <xdr:colOff>0</xdr:colOff>
      <xdr:row>4</xdr:row>
      <xdr:rowOff>57150</xdr:rowOff>
    </xdr:to>
    <xdr:pic>
      <xdr:nvPicPr>
        <xdr:cNvPr id="6" name="Picture 7" descr="MOONBAT"/>
        <xdr:cNvPicPr preferRelativeResize="1">
          <a:picLocks noChangeAspect="1"/>
        </xdr:cNvPicPr>
      </xdr:nvPicPr>
      <xdr:blipFill>
        <a:blip r:embed="rId1"/>
        <a:stretch>
          <a:fillRect/>
        </a:stretch>
      </xdr:blipFill>
      <xdr:spPr>
        <a:xfrm>
          <a:off x="5276850" y="1809750"/>
          <a:ext cx="495300" cy="457200"/>
        </a:xfrm>
        <a:prstGeom prst="rect">
          <a:avLst/>
        </a:prstGeom>
        <a:noFill/>
        <a:ln w="9525" cmpd="sng">
          <a:noFill/>
        </a:ln>
      </xdr:spPr>
    </xdr:pic>
    <xdr:clientData/>
  </xdr:twoCellAnchor>
  <xdr:twoCellAnchor>
    <xdr:from>
      <xdr:col>1</xdr:col>
      <xdr:colOff>95250</xdr:colOff>
      <xdr:row>0</xdr:row>
      <xdr:rowOff>190500</xdr:rowOff>
    </xdr:from>
    <xdr:to>
      <xdr:col>5</xdr:col>
      <xdr:colOff>295275</xdr:colOff>
      <xdr:row>6</xdr:row>
      <xdr:rowOff>257175</xdr:rowOff>
    </xdr:to>
    <xdr:pic>
      <xdr:nvPicPr>
        <xdr:cNvPr id="7" name="Picture 8" descr="HALOWEEN"/>
        <xdr:cNvPicPr preferRelativeResize="1">
          <a:picLocks noChangeAspect="1"/>
        </xdr:cNvPicPr>
      </xdr:nvPicPr>
      <xdr:blipFill>
        <a:blip r:embed="rId2"/>
        <a:stretch>
          <a:fillRect/>
        </a:stretch>
      </xdr:blipFill>
      <xdr:spPr>
        <a:xfrm>
          <a:off x="209550" y="190500"/>
          <a:ext cx="3971925" cy="3133725"/>
        </a:xfrm>
        <a:prstGeom prst="rect">
          <a:avLst/>
        </a:prstGeom>
        <a:noFill/>
        <a:ln w="9525" cmpd="sng">
          <a:noFill/>
        </a:ln>
      </xdr:spPr>
    </xdr:pic>
    <xdr:clientData/>
  </xdr:twoCellAnchor>
  <xdr:twoCellAnchor>
    <xdr:from>
      <xdr:col>1</xdr:col>
      <xdr:colOff>266700</xdr:colOff>
      <xdr:row>6</xdr:row>
      <xdr:rowOff>257175</xdr:rowOff>
    </xdr:from>
    <xdr:to>
      <xdr:col>2</xdr:col>
      <xdr:colOff>495300</xdr:colOff>
      <xdr:row>11</xdr:row>
      <xdr:rowOff>161925</xdr:rowOff>
    </xdr:to>
    <xdr:pic>
      <xdr:nvPicPr>
        <xdr:cNvPr id="8" name="Picture 9" descr="CADA Logo 9_05 2"/>
        <xdr:cNvPicPr preferRelativeResize="1">
          <a:picLocks noChangeAspect="1"/>
        </xdr:cNvPicPr>
      </xdr:nvPicPr>
      <xdr:blipFill>
        <a:blip r:embed="rId3"/>
        <a:stretch>
          <a:fillRect/>
        </a:stretch>
      </xdr:blipFill>
      <xdr:spPr>
        <a:xfrm>
          <a:off x="381000" y="3324225"/>
          <a:ext cx="1171575" cy="1104900"/>
        </a:xfrm>
        <a:prstGeom prst="rect">
          <a:avLst/>
        </a:prstGeom>
        <a:noFill/>
        <a:ln w="9525" cmpd="sng">
          <a:noFill/>
        </a:ln>
      </xdr:spPr>
    </xdr:pic>
    <xdr:clientData/>
  </xdr:twoCellAnchor>
  <xdr:twoCellAnchor editAs="oneCell">
    <xdr:from>
      <xdr:col>3</xdr:col>
      <xdr:colOff>257175</xdr:colOff>
      <xdr:row>6</xdr:row>
      <xdr:rowOff>257175</xdr:rowOff>
    </xdr:from>
    <xdr:to>
      <xdr:col>4</xdr:col>
      <xdr:colOff>180975</xdr:colOff>
      <xdr:row>11</xdr:row>
      <xdr:rowOff>114300</xdr:rowOff>
    </xdr:to>
    <xdr:pic>
      <xdr:nvPicPr>
        <xdr:cNvPr id="9" name="Picture 10" descr="ADOSanctionedLogo"/>
        <xdr:cNvPicPr preferRelativeResize="1">
          <a:picLocks noChangeAspect="1"/>
        </xdr:cNvPicPr>
      </xdr:nvPicPr>
      <xdr:blipFill>
        <a:blip r:embed="rId4"/>
        <a:stretch>
          <a:fillRect/>
        </a:stretch>
      </xdr:blipFill>
      <xdr:spPr>
        <a:xfrm>
          <a:off x="2257425" y="3324225"/>
          <a:ext cx="866775" cy="1019175"/>
        </a:xfrm>
        <a:prstGeom prst="rect">
          <a:avLst/>
        </a:prstGeom>
        <a:noFill/>
        <a:ln w="9525" cmpd="sng">
          <a:noFill/>
        </a:ln>
      </xdr:spPr>
    </xdr:pic>
    <xdr:clientData/>
  </xdr:twoCellAnchor>
  <xdr:twoCellAnchor>
    <xdr:from>
      <xdr:col>12</xdr:col>
      <xdr:colOff>619125</xdr:colOff>
      <xdr:row>1</xdr:row>
      <xdr:rowOff>161925</xdr:rowOff>
    </xdr:from>
    <xdr:to>
      <xdr:col>14</xdr:col>
      <xdr:colOff>695325</xdr:colOff>
      <xdr:row>4</xdr:row>
      <xdr:rowOff>66675</xdr:rowOff>
    </xdr:to>
    <xdr:pic>
      <xdr:nvPicPr>
        <xdr:cNvPr id="10" name="Picture 11" descr="MOONBAT"/>
        <xdr:cNvPicPr preferRelativeResize="1">
          <a:picLocks noChangeAspect="1"/>
        </xdr:cNvPicPr>
      </xdr:nvPicPr>
      <xdr:blipFill>
        <a:blip r:embed="rId1"/>
        <a:stretch>
          <a:fillRect/>
        </a:stretch>
      </xdr:blipFill>
      <xdr:spPr>
        <a:xfrm>
          <a:off x="11106150" y="742950"/>
          <a:ext cx="1962150" cy="1533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161925</xdr:rowOff>
    </xdr:from>
    <xdr:to>
      <xdr:col>4</xdr:col>
      <xdr:colOff>447675</xdr:colOff>
      <xdr:row>7</xdr:row>
      <xdr:rowOff>209550</xdr:rowOff>
    </xdr:to>
    <xdr:pic>
      <xdr:nvPicPr>
        <xdr:cNvPr id="1" name="Picture 1" descr="texas3"/>
        <xdr:cNvPicPr preferRelativeResize="1">
          <a:picLocks noChangeAspect="1"/>
        </xdr:cNvPicPr>
      </xdr:nvPicPr>
      <xdr:blipFill>
        <a:blip r:embed="rId1"/>
        <a:stretch>
          <a:fillRect/>
        </a:stretch>
      </xdr:blipFill>
      <xdr:spPr>
        <a:xfrm>
          <a:off x="114300" y="161925"/>
          <a:ext cx="2276475" cy="2076450"/>
        </a:xfrm>
        <a:prstGeom prst="rect">
          <a:avLst/>
        </a:prstGeom>
        <a:noFill/>
        <a:ln w="9525" cmpd="sng">
          <a:noFill/>
        </a:ln>
      </xdr:spPr>
    </xdr:pic>
    <xdr:clientData/>
  </xdr:twoCellAnchor>
  <xdr:twoCellAnchor editAs="oneCell">
    <xdr:from>
      <xdr:col>0</xdr:col>
      <xdr:colOff>114300</xdr:colOff>
      <xdr:row>2</xdr:row>
      <xdr:rowOff>333375</xdr:rowOff>
    </xdr:from>
    <xdr:to>
      <xdr:col>1</xdr:col>
      <xdr:colOff>419100</xdr:colOff>
      <xdr:row>4</xdr:row>
      <xdr:rowOff>180975</xdr:rowOff>
    </xdr:to>
    <xdr:pic>
      <xdr:nvPicPr>
        <xdr:cNvPr id="2" name="Picture 2" descr="ADOSanctionedLogo"/>
        <xdr:cNvPicPr preferRelativeResize="1">
          <a:picLocks noChangeAspect="1"/>
        </xdr:cNvPicPr>
      </xdr:nvPicPr>
      <xdr:blipFill>
        <a:blip r:embed="rId2"/>
        <a:stretch>
          <a:fillRect/>
        </a:stretch>
      </xdr:blipFill>
      <xdr:spPr>
        <a:xfrm>
          <a:off x="114300" y="1019175"/>
          <a:ext cx="419100" cy="495300"/>
        </a:xfrm>
        <a:prstGeom prst="rect">
          <a:avLst/>
        </a:prstGeom>
        <a:noFill/>
        <a:ln w="9525" cmpd="sng">
          <a:noFill/>
        </a:ln>
      </xdr:spPr>
    </xdr:pic>
    <xdr:clientData/>
  </xdr:twoCellAnchor>
  <xdr:twoCellAnchor>
    <xdr:from>
      <xdr:col>0</xdr:col>
      <xdr:colOff>114300</xdr:colOff>
      <xdr:row>0</xdr:row>
      <xdr:rowOff>47625</xdr:rowOff>
    </xdr:from>
    <xdr:to>
      <xdr:col>1</xdr:col>
      <xdr:colOff>66675</xdr:colOff>
      <xdr:row>1</xdr:row>
      <xdr:rowOff>200025</xdr:rowOff>
    </xdr:to>
    <xdr:pic>
      <xdr:nvPicPr>
        <xdr:cNvPr id="3" name="Picture 3" descr="CADA Logo 9_05 2"/>
        <xdr:cNvPicPr preferRelativeResize="1">
          <a:picLocks noChangeAspect="1"/>
        </xdr:cNvPicPr>
      </xdr:nvPicPr>
      <xdr:blipFill>
        <a:blip r:embed="rId3"/>
        <a:stretch>
          <a:fillRect/>
        </a:stretch>
      </xdr:blipFill>
      <xdr:spPr>
        <a:xfrm>
          <a:off x="114300" y="47625"/>
          <a:ext cx="666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4"/>
  <sheetViews>
    <sheetView tabSelected="1" view="pageBreakPreview" zoomScale="60" zoomScaleNormal="85" zoomScalePageLayoutView="0" workbookViewId="0" topLeftCell="A1">
      <selection activeCell="S1" sqref="S1:AH16384"/>
    </sheetView>
  </sheetViews>
  <sheetFormatPr defaultColWidth="9.140625" defaultRowHeight="12.75"/>
  <cols>
    <col min="1" max="1" width="2.421875" style="0" customWidth="1"/>
    <col min="2" max="2" width="11.421875" style="0" customWidth="1"/>
    <col min="3" max="7" width="12.421875" style="0" customWidth="1"/>
    <col min="8" max="8" width="13.140625" style="0" customWidth="1"/>
    <col min="9" max="10" width="12.421875" style="0" customWidth="1"/>
    <col min="11" max="11" width="12.8515625" style="0" customWidth="1"/>
    <col min="12" max="13" width="12.421875" style="0" customWidth="1"/>
    <col min="14" max="17" width="12.28125" style="0" customWidth="1"/>
    <col min="18" max="18" width="1.7109375" style="0" customWidth="1"/>
    <col min="19" max="19" width="1.7109375" style="98" customWidth="1"/>
  </cols>
  <sheetData>
    <row r="1" spans="7:15" ht="40.5" customHeight="1">
      <c r="G1" s="3" t="s">
        <v>127</v>
      </c>
      <c r="O1" s="88" t="s">
        <v>146</v>
      </c>
    </row>
    <row r="2" spans="7:19" s="1" customFormat="1" ht="54" customHeight="1">
      <c r="G2" s="7" t="s">
        <v>53</v>
      </c>
      <c r="H2" s="5"/>
      <c r="I2" s="5"/>
      <c r="J2" s="5"/>
      <c r="S2" s="100"/>
    </row>
    <row r="3" spans="7:8" ht="26.25" customHeight="1">
      <c r="G3" s="34"/>
      <c r="H3" s="15" t="s">
        <v>128</v>
      </c>
    </row>
    <row r="4" spans="7:11" ht="33.75">
      <c r="G4" s="26" t="s">
        <v>0</v>
      </c>
      <c r="H4" s="33"/>
      <c r="K4" s="26" t="s">
        <v>129</v>
      </c>
    </row>
    <row r="5" spans="7:15" ht="33">
      <c r="G5" s="33" t="s">
        <v>130</v>
      </c>
      <c r="H5" s="27"/>
      <c r="J5" s="32"/>
      <c r="L5" s="31" t="s">
        <v>125</v>
      </c>
      <c r="O5" s="31" t="s">
        <v>131</v>
      </c>
    </row>
    <row r="6" spans="7:16" ht="20.25">
      <c r="G6" s="31" t="s">
        <v>132</v>
      </c>
      <c r="H6" s="32"/>
      <c r="I6" s="32"/>
      <c r="J6" s="31" t="s">
        <v>133</v>
      </c>
      <c r="L6" s="31"/>
      <c r="O6" s="31" t="s">
        <v>134</v>
      </c>
      <c r="P6" s="32"/>
    </row>
    <row r="7" spans="6:9" ht="5.25" customHeight="1">
      <c r="F7" s="31"/>
      <c r="H7" s="32"/>
      <c r="I7" s="32"/>
    </row>
    <row r="8" spans="6:17" ht="66.75" customHeight="1">
      <c r="F8" s="31"/>
      <c r="G8" s="109" t="s">
        <v>135</v>
      </c>
      <c r="H8" s="110"/>
      <c r="I8" s="110"/>
      <c r="J8" s="110"/>
      <c r="K8" s="110"/>
      <c r="L8" s="110"/>
      <c r="M8" s="110"/>
      <c r="N8" s="110"/>
      <c r="O8" s="110"/>
      <c r="P8" s="110"/>
      <c r="Q8" s="110"/>
    </row>
    <row r="9" spans="6:17" ht="16.5" customHeight="1">
      <c r="F9" s="31"/>
      <c r="G9" s="111" t="s">
        <v>136</v>
      </c>
      <c r="H9" s="112"/>
      <c r="I9" s="112"/>
      <c r="J9" s="112"/>
      <c r="K9" s="112"/>
      <c r="L9" s="112"/>
      <c r="M9" s="112"/>
      <c r="N9" s="112"/>
      <c r="O9" s="112"/>
      <c r="P9" s="112"/>
      <c r="Q9" s="112"/>
    </row>
    <row r="10" spans="7:17" ht="12" customHeight="1">
      <c r="G10" s="111" t="s">
        <v>137</v>
      </c>
      <c r="H10" s="113"/>
      <c r="I10" s="113"/>
      <c r="J10" s="113"/>
      <c r="K10" s="113"/>
      <c r="L10" s="113"/>
      <c r="M10" s="113"/>
      <c r="N10" s="113"/>
      <c r="O10" s="113"/>
      <c r="P10" s="113"/>
      <c r="Q10" s="113"/>
    </row>
    <row r="11" spans="6:17" ht="48.75" customHeight="1">
      <c r="F11" s="85"/>
      <c r="G11" s="114" t="s">
        <v>148</v>
      </c>
      <c r="H11" s="110"/>
      <c r="I11" s="110"/>
      <c r="J11" s="110"/>
      <c r="K11" s="110"/>
      <c r="L11" s="110"/>
      <c r="M11" s="110"/>
      <c r="N11" s="110"/>
      <c r="O11" s="110"/>
      <c r="P11" s="110"/>
      <c r="Q11" s="110"/>
    </row>
    <row r="12" spans="3:19" ht="14.25" customHeight="1">
      <c r="C12" s="81" t="s">
        <v>138</v>
      </c>
      <c r="F12" s="15"/>
      <c r="G12" s="81" t="s">
        <v>140</v>
      </c>
      <c r="H12" s="82"/>
      <c r="I12" s="82"/>
      <c r="J12" s="82"/>
      <c r="K12" s="82"/>
      <c r="L12" s="82"/>
      <c r="M12" s="82"/>
      <c r="N12" s="82" t="s">
        <v>141</v>
      </c>
      <c r="O12" s="82"/>
      <c r="P12" s="82"/>
      <c r="Q12" s="83"/>
      <c r="S12" s="101"/>
    </row>
    <row r="13" spans="8:19" s="8" customFormat="1" ht="14.25" customHeight="1">
      <c r="H13" s="81" t="s">
        <v>139</v>
      </c>
      <c r="I13" s="81"/>
      <c r="J13" s="81"/>
      <c r="K13" s="81"/>
      <c r="L13" s="81"/>
      <c r="N13" s="81"/>
      <c r="O13" s="81"/>
      <c r="P13" s="81"/>
      <c r="Q13" s="84"/>
      <c r="R13"/>
      <c r="S13" s="102"/>
    </row>
    <row r="14" spans="2:19" s="8" customFormat="1" ht="14.25" customHeight="1">
      <c r="B14" s="16" t="s">
        <v>41</v>
      </c>
      <c r="S14" s="103"/>
    </row>
    <row r="15" spans="2:19" s="8" customFormat="1" ht="14.25" customHeight="1">
      <c r="B15" s="16" t="s">
        <v>43</v>
      </c>
      <c r="J15" s="18" t="s">
        <v>42</v>
      </c>
      <c r="S15" s="103"/>
    </row>
    <row r="16" spans="1:19" s="90" customFormat="1" ht="15.75">
      <c r="A16" s="10"/>
      <c r="B16" s="19" t="s">
        <v>4</v>
      </c>
      <c r="C16" s="19" t="s">
        <v>5</v>
      </c>
      <c r="D16" s="19" t="s">
        <v>5</v>
      </c>
      <c r="E16" s="19" t="s">
        <v>5</v>
      </c>
      <c r="F16" s="19" t="s">
        <v>6</v>
      </c>
      <c r="G16" s="19" t="s">
        <v>6</v>
      </c>
      <c r="H16" s="19" t="s">
        <v>6</v>
      </c>
      <c r="I16" s="19" t="s">
        <v>6</v>
      </c>
      <c r="J16" s="19" t="s">
        <v>6</v>
      </c>
      <c r="K16" s="19" t="s">
        <v>6</v>
      </c>
      <c r="L16" s="19" t="s">
        <v>6</v>
      </c>
      <c r="M16" s="19" t="s">
        <v>7</v>
      </c>
      <c r="N16" s="19" t="s">
        <v>7</v>
      </c>
      <c r="O16" s="19" t="s">
        <v>7</v>
      </c>
      <c r="P16" s="19" t="s">
        <v>7</v>
      </c>
      <c r="Q16" s="19" t="s">
        <v>7</v>
      </c>
      <c r="R16" s="10"/>
      <c r="S16" s="104"/>
    </row>
    <row r="17" spans="1:18" s="91" customFormat="1" ht="84.75" customHeight="1">
      <c r="A17" s="41"/>
      <c r="B17" s="40" t="s">
        <v>8</v>
      </c>
      <c r="C17" s="40" t="s">
        <v>86</v>
      </c>
      <c r="D17" s="40" t="s">
        <v>111</v>
      </c>
      <c r="E17" s="40" t="s">
        <v>55</v>
      </c>
      <c r="F17" s="40" t="s">
        <v>68</v>
      </c>
      <c r="G17" s="40" t="s">
        <v>69</v>
      </c>
      <c r="H17" s="40" t="s">
        <v>70</v>
      </c>
      <c r="I17" s="40" t="s">
        <v>87</v>
      </c>
      <c r="J17" s="40" t="s">
        <v>9</v>
      </c>
      <c r="K17" s="40" t="s">
        <v>143</v>
      </c>
      <c r="L17" s="40" t="s">
        <v>56</v>
      </c>
      <c r="M17" s="40" t="s">
        <v>118</v>
      </c>
      <c r="N17" s="40" t="s">
        <v>57</v>
      </c>
      <c r="O17" s="40" t="s">
        <v>12</v>
      </c>
      <c r="P17" s="40" t="s">
        <v>58</v>
      </c>
      <c r="Q17" s="40" t="s">
        <v>59</v>
      </c>
      <c r="R17" s="41"/>
    </row>
    <row r="18" spans="1:19" s="91" customFormat="1" ht="18" customHeight="1">
      <c r="A18" s="41"/>
      <c r="B18" s="20" t="s">
        <v>37</v>
      </c>
      <c r="C18" s="40" t="s">
        <v>67</v>
      </c>
      <c r="D18" s="40" t="s">
        <v>67</v>
      </c>
      <c r="E18" s="40" t="s">
        <v>48</v>
      </c>
      <c r="F18" s="40" t="s">
        <v>48</v>
      </c>
      <c r="G18" s="40" t="s">
        <v>48</v>
      </c>
      <c r="H18" s="40" t="s">
        <v>71</v>
      </c>
      <c r="I18" s="40"/>
      <c r="J18" s="41"/>
      <c r="K18" s="41"/>
      <c r="L18" s="40"/>
      <c r="M18" s="40" t="s">
        <v>48</v>
      </c>
      <c r="N18" s="41"/>
      <c r="O18" s="41"/>
      <c r="P18" s="40" t="s">
        <v>48</v>
      </c>
      <c r="Q18" s="40" t="s">
        <v>48</v>
      </c>
      <c r="R18" s="41"/>
      <c r="S18" s="105"/>
    </row>
    <row r="19" spans="1:18" s="92" customFormat="1" ht="3.75" customHeight="1">
      <c r="A19" s="12"/>
      <c r="B19" s="12"/>
      <c r="C19" s="12"/>
      <c r="D19" s="12"/>
      <c r="E19" s="12"/>
      <c r="F19" s="12"/>
      <c r="G19" s="12"/>
      <c r="H19" s="12"/>
      <c r="I19" s="12"/>
      <c r="J19" s="12"/>
      <c r="K19" s="12"/>
      <c r="L19" s="12"/>
      <c r="M19" s="12"/>
      <c r="N19" s="12"/>
      <c r="O19" s="12"/>
      <c r="P19" s="12"/>
      <c r="Q19" s="12"/>
      <c r="R19" s="12"/>
    </row>
    <row r="20" spans="1:19" s="93" customFormat="1" ht="34.5" customHeight="1">
      <c r="A20" s="44"/>
      <c r="B20" s="20" t="s">
        <v>60</v>
      </c>
      <c r="C20" s="22">
        <v>0.2708333333333333</v>
      </c>
      <c r="D20" s="21" t="s">
        <v>102</v>
      </c>
      <c r="E20" s="21" t="s">
        <v>22</v>
      </c>
      <c r="F20" s="21" t="s">
        <v>23</v>
      </c>
      <c r="G20" s="21" t="s">
        <v>142</v>
      </c>
      <c r="H20" s="21" t="s">
        <v>36</v>
      </c>
      <c r="I20" s="21" t="s">
        <v>117</v>
      </c>
      <c r="J20" s="21" t="s">
        <v>144</v>
      </c>
      <c r="K20" s="22" t="s">
        <v>62</v>
      </c>
      <c r="L20" s="21" t="s">
        <v>113</v>
      </c>
      <c r="M20" s="22" t="s">
        <v>23</v>
      </c>
      <c r="N20" s="22" t="s">
        <v>34</v>
      </c>
      <c r="O20" s="22" t="s">
        <v>36</v>
      </c>
      <c r="P20" s="22" t="s">
        <v>63</v>
      </c>
      <c r="Q20" s="21" t="s">
        <v>35</v>
      </c>
      <c r="R20" s="44"/>
      <c r="S20" s="106"/>
    </row>
    <row r="21" spans="1:18" s="94" customFormat="1" ht="33.75" customHeight="1">
      <c r="A21" s="24"/>
      <c r="B21" s="23" t="s">
        <v>15</v>
      </c>
      <c r="C21" s="24" t="s">
        <v>64</v>
      </c>
      <c r="D21" s="24" t="s">
        <v>64</v>
      </c>
      <c r="E21" s="24">
        <v>15</v>
      </c>
      <c r="F21" s="24">
        <v>20</v>
      </c>
      <c r="G21" s="24">
        <v>20</v>
      </c>
      <c r="H21" s="24">
        <v>45</v>
      </c>
      <c r="I21" s="24" t="s">
        <v>65</v>
      </c>
      <c r="J21" s="24" t="s">
        <v>65</v>
      </c>
      <c r="K21" s="24">
        <v>20</v>
      </c>
      <c r="L21" s="24">
        <v>15</v>
      </c>
      <c r="M21" s="24">
        <v>20</v>
      </c>
      <c r="N21" s="24">
        <v>20</v>
      </c>
      <c r="O21" s="24">
        <v>20</v>
      </c>
      <c r="P21" s="24" t="s">
        <v>65</v>
      </c>
      <c r="Q21" s="24" t="s">
        <v>65</v>
      </c>
      <c r="R21" s="24"/>
    </row>
    <row r="22" spans="1:19" s="95" customFormat="1" ht="15.75" customHeight="1">
      <c r="A22" s="46"/>
      <c r="B22" s="46"/>
      <c r="C22" s="45" t="s">
        <v>27</v>
      </c>
      <c r="D22" s="45" t="s">
        <v>27</v>
      </c>
      <c r="E22" s="45" t="s">
        <v>27</v>
      </c>
      <c r="F22" s="45" t="s">
        <v>28</v>
      </c>
      <c r="G22" s="45" t="s">
        <v>28</v>
      </c>
      <c r="H22" s="45" t="s">
        <v>28</v>
      </c>
      <c r="I22" s="45" t="s">
        <v>27</v>
      </c>
      <c r="J22" s="45" t="s">
        <v>27</v>
      </c>
      <c r="K22" s="45" t="s">
        <v>28</v>
      </c>
      <c r="L22" s="45" t="s">
        <v>27</v>
      </c>
      <c r="M22" s="45" t="s">
        <v>28</v>
      </c>
      <c r="N22" s="45" t="s">
        <v>28</v>
      </c>
      <c r="O22" s="45" t="s">
        <v>28</v>
      </c>
      <c r="P22" s="45" t="s">
        <v>27</v>
      </c>
      <c r="Q22" s="45" t="s">
        <v>27</v>
      </c>
      <c r="R22" s="46"/>
      <c r="S22" s="107"/>
    </row>
    <row r="23" spans="1:19" s="96" customFormat="1" ht="21" customHeight="1">
      <c r="A23" s="50"/>
      <c r="B23" s="39" t="s">
        <v>16</v>
      </c>
      <c r="C23" s="51">
        <v>100</v>
      </c>
      <c r="D23" s="51">
        <v>100</v>
      </c>
      <c r="E23" s="51">
        <v>400</v>
      </c>
      <c r="F23" s="51">
        <v>200</v>
      </c>
      <c r="G23" s="51">
        <v>300</v>
      </c>
      <c r="H23" s="51">
        <v>450</v>
      </c>
      <c r="I23" s="51">
        <v>300</v>
      </c>
      <c r="J23" s="51">
        <v>400</v>
      </c>
      <c r="K23" s="51">
        <v>240</v>
      </c>
      <c r="L23" s="51">
        <v>300</v>
      </c>
      <c r="M23" s="51">
        <v>200</v>
      </c>
      <c r="N23" s="51">
        <v>200</v>
      </c>
      <c r="O23" s="51">
        <v>250</v>
      </c>
      <c r="P23" s="51">
        <v>250</v>
      </c>
      <c r="Q23" s="51">
        <v>300</v>
      </c>
      <c r="R23" s="52"/>
      <c r="S23" s="87"/>
    </row>
    <row r="24" spans="1:19" s="96" customFormat="1" ht="21" customHeight="1">
      <c r="A24" s="50"/>
      <c r="B24" s="39" t="s">
        <v>17</v>
      </c>
      <c r="C24" s="51">
        <v>75</v>
      </c>
      <c r="D24" s="51">
        <v>75</v>
      </c>
      <c r="E24" s="51">
        <v>200</v>
      </c>
      <c r="F24" s="51">
        <v>100</v>
      </c>
      <c r="G24" s="51">
        <v>150</v>
      </c>
      <c r="H24" s="51">
        <v>225</v>
      </c>
      <c r="I24" s="51">
        <v>150</v>
      </c>
      <c r="J24" s="51">
        <v>200</v>
      </c>
      <c r="K24" s="51">
        <v>120</v>
      </c>
      <c r="L24" s="51">
        <v>150</v>
      </c>
      <c r="M24" s="51">
        <v>100</v>
      </c>
      <c r="N24" s="51">
        <v>100</v>
      </c>
      <c r="O24" s="51">
        <v>130</v>
      </c>
      <c r="P24" s="51">
        <v>125</v>
      </c>
      <c r="Q24" s="51">
        <v>150</v>
      </c>
      <c r="R24" s="50"/>
      <c r="S24" s="87"/>
    </row>
    <row r="25" spans="1:19" s="96" customFormat="1" ht="21" customHeight="1">
      <c r="A25" s="50"/>
      <c r="B25" s="39" t="s">
        <v>20</v>
      </c>
      <c r="C25" s="51">
        <v>50</v>
      </c>
      <c r="D25" s="51">
        <v>50</v>
      </c>
      <c r="E25" s="51">
        <v>100</v>
      </c>
      <c r="F25" s="51">
        <v>50</v>
      </c>
      <c r="G25" s="51">
        <v>76</v>
      </c>
      <c r="H25" s="51">
        <v>105</v>
      </c>
      <c r="I25" s="51">
        <v>75</v>
      </c>
      <c r="J25" s="51">
        <v>100</v>
      </c>
      <c r="K25" s="51">
        <v>60</v>
      </c>
      <c r="L25" s="51">
        <v>70</v>
      </c>
      <c r="M25" s="51">
        <v>50</v>
      </c>
      <c r="N25" s="51">
        <v>50</v>
      </c>
      <c r="O25" s="51">
        <v>60</v>
      </c>
      <c r="P25" s="51">
        <v>50</v>
      </c>
      <c r="Q25" s="51">
        <v>75</v>
      </c>
      <c r="R25" s="50"/>
      <c r="S25" s="87"/>
    </row>
    <row r="26" spans="1:19" s="96" customFormat="1" ht="21" customHeight="1">
      <c r="A26" s="50"/>
      <c r="B26" s="39" t="s">
        <v>19</v>
      </c>
      <c r="C26" s="51">
        <v>20</v>
      </c>
      <c r="D26" s="51">
        <v>20</v>
      </c>
      <c r="E26" s="51">
        <v>50</v>
      </c>
      <c r="F26" s="51">
        <v>20</v>
      </c>
      <c r="G26" s="51">
        <v>30</v>
      </c>
      <c r="H26" s="51">
        <v>45</v>
      </c>
      <c r="I26" s="51">
        <v>25</v>
      </c>
      <c r="J26" s="51">
        <v>50</v>
      </c>
      <c r="K26" s="51">
        <v>30</v>
      </c>
      <c r="L26" s="51">
        <v>40</v>
      </c>
      <c r="M26" s="51">
        <v>30</v>
      </c>
      <c r="N26" s="51">
        <v>30</v>
      </c>
      <c r="O26" s="51">
        <v>30</v>
      </c>
      <c r="P26" s="51">
        <v>25</v>
      </c>
      <c r="Q26" s="51">
        <v>40</v>
      </c>
      <c r="R26" s="50"/>
      <c r="S26" s="87"/>
    </row>
    <row r="27" spans="1:19" s="96" customFormat="1" ht="21" customHeight="1">
      <c r="A27" s="50"/>
      <c r="B27" s="39" t="s">
        <v>18</v>
      </c>
      <c r="C27" s="51"/>
      <c r="D27" s="51"/>
      <c r="E27" s="51">
        <v>30</v>
      </c>
      <c r="F27" s="51"/>
      <c r="G27" s="51"/>
      <c r="H27" s="51"/>
      <c r="I27" s="51"/>
      <c r="J27" s="51">
        <v>25</v>
      </c>
      <c r="K27" s="51"/>
      <c r="L27" s="51">
        <v>30</v>
      </c>
      <c r="M27" s="51"/>
      <c r="N27" s="51"/>
      <c r="O27" s="51"/>
      <c r="P27" s="86"/>
      <c r="Q27" s="51">
        <v>20</v>
      </c>
      <c r="R27" s="50"/>
      <c r="S27" s="87"/>
    </row>
    <row r="28" spans="1:19" s="96" customFormat="1" ht="21" customHeight="1">
      <c r="A28" s="50"/>
      <c r="B28" s="39" t="s">
        <v>21</v>
      </c>
      <c r="C28" s="51">
        <f>C23+70+C24+70+(2*C25)+(2*55)+(C26*4)+(4*40)+(C27*8)</f>
        <v>765</v>
      </c>
      <c r="D28" s="51">
        <f>D23+70+D24+70+(2*D25)+(2*55)+(D26*4)+(4*40)+(D27*8)</f>
        <v>765</v>
      </c>
      <c r="E28" s="51">
        <f>E23+E24+(2*E25)+(E26*4)+(E27*8)</f>
        <v>1240</v>
      </c>
      <c r="F28" s="51">
        <f aca="true" t="shared" si="0" ref="F28:Q28">F23+F24+(2*F25)+(F26*4)+(F27*8)</f>
        <v>480</v>
      </c>
      <c r="G28" s="51">
        <f>G23+G24+(2*G25)+(G26*4)+(G27*8)</f>
        <v>722</v>
      </c>
      <c r="H28" s="51">
        <f t="shared" si="0"/>
        <v>1065</v>
      </c>
      <c r="I28" s="51">
        <f t="shared" si="0"/>
        <v>700</v>
      </c>
      <c r="J28" s="51">
        <f t="shared" si="0"/>
        <v>1200</v>
      </c>
      <c r="K28" s="51">
        <f>K23+K24+(2*K25)+(K26*4)+(K27*8)</f>
        <v>600</v>
      </c>
      <c r="L28" s="51">
        <f t="shared" si="0"/>
        <v>990</v>
      </c>
      <c r="M28" s="51">
        <f t="shared" si="0"/>
        <v>520</v>
      </c>
      <c r="N28" s="51">
        <f t="shared" si="0"/>
        <v>520</v>
      </c>
      <c r="O28" s="51">
        <f t="shared" si="0"/>
        <v>620</v>
      </c>
      <c r="P28" s="51">
        <f t="shared" si="0"/>
        <v>575</v>
      </c>
      <c r="Q28" s="51">
        <f t="shared" si="0"/>
        <v>920</v>
      </c>
      <c r="R28" s="50"/>
      <c r="S28" s="87"/>
    </row>
    <row r="29" spans="1:18" s="92" customFormat="1" ht="6.75" customHeight="1">
      <c r="A29" s="12"/>
      <c r="B29" s="47"/>
      <c r="C29" s="12"/>
      <c r="D29" s="12"/>
      <c r="E29" s="12"/>
      <c r="F29" s="12"/>
      <c r="G29" s="12"/>
      <c r="H29" s="12"/>
      <c r="I29" s="12"/>
      <c r="J29" s="12"/>
      <c r="K29" s="12"/>
      <c r="L29" s="12"/>
      <c r="M29" s="12"/>
      <c r="N29" s="12"/>
      <c r="O29" s="12"/>
      <c r="P29" s="12"/>
      <c r="Q29" s="12"/>
      <c r="R29" s="12"/>
    </row>
    <row r="30" spans="1:18" s="97" customFormat="1" ht="23.25" customHeight="1">
      <c r="A30" s="13"/>
      <c r="B30" s="15" t="s">
        <v>97</v>
      </c>
      <c r="C30" s="15"/>
      <c r="D30" s="15"/>
      <c r="E30" s="15"/>
      <c r="F30" s="15"/>
      <c r="G30" s="15"/>
      <c r="H30" s="15"/>
      <c r="I30" s="15"/>
      <c r="J30" s="15"/>
      <c r="K30" s="15"/>
      <c r="L30" s="89" t="s">
        <v>145</v>
      </c>
      <c r="M30" s="15"/>
      <c r="N30" s="15"/>
      <c r="O30" s="15"/>
      <c r="P30" s="15"/>
      <c r="Q30" s="14"/>
      <c r="R30" s="13"/>
    </row>
    <row r="31" spans="1:18" s="97" customFormat="1" ht="15.75" customHeight="1">
      <c r="A31" s="13"/>
      <c r="B31" s="15" t="s">
        <v>98</v>
      </c>
      <c r="C31" s="15"/>
      <c r="D31" s="15"/>
      <c r="E31" s="15"/>
      <c r="F31" s="15"/>
      <c r="G31" s="15"/>
      <c r="H31" s="15"/>
      <c r="I31" s="15"/>
      <c r="J31" s="15"/>
      <c r="K31" s="15"/>
      <c r="L31" s="15" t="s">
        <v>66</v>
      </c>
      <c r="M31" s="15"/>
      <c r="N31" s="15"/>
      <c r="O31" s="15"/>
      <c r="P31" s="15"/>
      <c r="Q31" s="14"/>
      <c r="R31" s="13"/>
    </row>
    <row r="32" spans="1:18" s="97" customFormat="1" ht="15.75" customHeight="1">
      <c r="A32" s="13"/>
      <c r="B32" s="15" t="s">
        <v>100</v>
      </c>
      <c r="C32" s="15"/>
      <c r="D32" s="15"/>
      <c r="E32" s="15"/>
      <c r="F32" s="15"/>
      <c r="G32" s="15"/>
      <c r="H32" s="15"/>
      <c r="I32" s="15"/>
      <c r="J32" s="15"/>
      <c r="K32" s="15"/>
      <c r="L32" s="15" t="s">
        <v>31</v>
      </c>
      <c r="M32" s="15"/>
      <c r="N32" s="15"/>
      <c r="O32" s="15"/>
      <c r="P32" s="15"/>
      <c r="Q32" s="14"/>
      <c r="R32" s="13"/>
    </row>
    <row r="33" spans="1:18" s="98" customFormat="1" ht="18">
      <c r="A33"/>
      <c r="B33" s="15" t="s">
        <v>99</v>
      </c>
      <c r="C33" s="15"/>
      <c r="D33" s="15"/>
      <c r="E33" s="15"/>
      <c r="F33" s="15"/>
      <c r="G33" s="38"/>
      <c r="H33" s="15"/>
      <c r="I33" s="15"/>
      <c r="J33" s="15"/>
      <c r="K33" s="15"/>
      <c r="L33" s="15"/>
      <c r="M33" s="15"/>
      <c r="N33" s="15"/>
      <c r="O33" s="15"/>
      <c r="P33" s="15"/>
      <c r="Q33" s="14"/>
      <c r="R33"/>
    </row>
    <row r="34" spans="1:18" s="98" customFormat="1" ht="18">
      <c r="A34"/>
      <c r="B34" s="15"/>
      <c r="C34" s="15"/>
      <c r="D34" s="15"/>
      <c r="E34" s="15"/>
      <c r="F34" s="17" t="s">
        <v>3</v>
      </c>
      <c r="G34" s="38"/>
      <c r="H34" s="15"/>
      <c r="I34" s="15"/>
      <c r="J34" s="15"/>
      <c r="K34" s="15"/>
      <c r="L34" s="15"/>
      <c r="M34" s="15"/>
      <c r="N34" s="15"/>
      <c r="O34" s="15" t="s">
        <v>147</v>
      </c>
      <c r="P34" s="15"/>
      <c r="Q34" s="25"/>
      <c r="R34"/>
    </row>
    <row r="35" spans="1:18" s="99" customFormat="1" ht="23.25" customHeight="1">
      <c r="A35" s="6"/>
      <c r="B35" s="55" t="s">
        <v>90</v>
      </c>
      <c r="C35" s="55">
        <f>765/18</f>
        <v>42.5</v>
      </c>
      <c r="D35" s="55">
        <f>765/18</f>
        <v>42.5</v>
      </c>
      <c r="E35" s="55">
        <f aca="true" t="shared" si="1" ref="E35:M35">E28/E21</f>
        <v>82.66666666666667</v>
      </c>
      <c r="F35" s="55">
        <f t="shared" si="1"/>
        <v>24</v>
      </c>
      <c r="G35" s="55">
        <f t="shared" si="1"/>
        <v>36.1</v>
      </c>
      <c r="H35" s="55">
        <f>H28/H21</f>
        <v>23.666666666666668</v>
      </c>
      <c r="I35" s="55">
        <f>I28/18</f>
        <v>38.888888888888886</v>
      </c>
      <c r="J35" s="55">
        <f>J28/18</f>
        <v>66.66666666666667</v>
      </c>
      <c r="K35" s="55">
        <f t="shared" si="1"/>
        <v>30</v>
      </c>
      <c r="L35" s="55">
        <f t="shared" si="1"/>
        <v>66</v>
      </c>
      <c r="M35" s="55">
        <f t="shared" si="1"/>
        <v>26</v>
      </c>
      <c r="N35" s="55">
        <f>N28/N21</f>
        <v>26</v>
      </c>
      <c r="O35" s="55">
        <f>O28/O21</f>
        <v>31</v>
      </c>
      <c r="P35" s="55">
        <f>P28/18</f>
        <v>31.944444444444443</v>
      </c>
      <c r="Q35" s="55">
        <f>Q28/18</f>
        <v>51.111111111111114</v>
      </c>
      <c r="R35" s="6"/>
    </row>
    <row r="36" spans="2:4" ht="15.75">
      <c r="B36" s="14" t="s">
        <v>91</v>
      </c>
      <c r="C36" s="25" t="s">
        <v>89</v>
      </c>
      <c r="D36" s="25"/>
    </row>
    <row r="37" spans="3:4" ht="12.75">
      <c r="C37" s="25" t="s">
        <v>92</v>
      </c>
      <c r="D37" s="25"/>
    </row>
    <row r="38" spans="2:19" s="14" customFormat="1" ht="21.75" customHeight="1">
      <c r="B38" s="14" t="s">
        <v>93</v>
      </c>
      <c r="D38" s="57">
        <f>C28+D28+E28+F28+G28+H28+I28+J28+K28+L28+M28+N28+O28+P28+Q28</f>
        <v>11682</v>
      </c>
      <c r="S38" s="108"/>
    </row>
    <row r="40" ht="12.75">
      <c r="C40">
        <f>C43/18</f>
        <v>19.72222222222222</v>
      </c>
    </row>
    <row r="41" spans="4:8" ht="18">
      <c r="D41">
        <f>140+140+110+110+110+110+160+160</f>
        <v>1040</v>
      </c>
      <c r="H41" s="87"/>
    </row>
    <row r="42" ht="18">
      <c r="H42" s="87"/>
    </row>
    <row r="43" spans="3:8" ht="18">
      <c r="C43">
        <f>100+75+100+80</f>
        <v>355</v>
      </c>
      <c r="H43" s="87"/>
    </row>
    <row r="44" spans="3:8" ht="18">
      <c r="C44">
        <f>70+70+110+160+100+75+100+80</f>
        <v>765</v>
      </c>
      <c r="H44" s="87"/>
    </row>
  </sheetData>
  <sheetProtection/>
  <mergeCells count="4">
    <mergeCell ref="G8:Q8"/>
    <mergeCell ref="G9:Q9"/>
    <mergeCell ref="G10:Q10"/>
    <mergeCell ref="G11:Q11"/>
  </mergeCells>
  <printOptions horizontalCentered="1" verticalCentered="1"/>
  <pageMargins left="0" right="0" top="0" bottom="0" header="0" footer="0"/>
  <pageSetup horizontalDpi="600" verticalDpi="600" orientation="landscape" scale="64" r:id="rId2"/>
  <drawing r:id="rId1"/>
</worksheet>
</file>

<file path=xl/worksheets/sheet2.xml><?xml version="1.0" encoding="utf-8"?>
<worksheet xmlns="http://schemas.openxmlformats.org/spreadsheetml/2006/main" xmlns:r="http://schemas.openxmlformats.org/officeDocument/2006/relationships">
  <dimension ref="A1:P40"/>
  <sheetViews>
    <sheetView zoomScale="60" zoomScaleNormal="60" zoomScalePageLayoutView="0" workbookViewId="0" topLeftCell="A1">
      <selection activeCell="J7" sqref="J7"/>
    </sheetView>
  </sheetViews>
  <sheetFormatPr defaultColWidth="9.140625" defaultRowHeight="12.75"/>
  <cols>
    <col min="1" max="1" width="1.7109375" style="0" customWidth="1"/>
    <col min="2" max="15" width="14.140625" style="0" customWidth="1"/>
    <col min="16" max="16" width="1.7109375" style="0" customWidth="1"/>
  </cols>
  <sheetData>
    <row r="1" ht="45.75">
      <c r="G1" s="3" t="s">
        <v>72</v>
      </c>
    </row>
    <row r="2" spans="1:16" ht="61.5">
      <c r="A2" s="1"/>
      <c r="B2" s="1"/>
      <c r="C2" s="1"/>
      <c r="D2" s="1"/>
      <c r="E2" s="1"/>
      <c r="F2" s="1"/>
      <c r="G2" s="7" t="s">
        <v>73</v>
      </c>
      <c r="H2" s="5"/>
      <c r="I2" s="5"/>
      <c r="J2" s="5"/>
      <c r="K2" s="1"/>
      <c r="L2" s="1"/>
      <c r="M2" s="1"/>
      <c r="O2" s="1"/>
      <c r="P2" s="1"/>
    </row>
    <row r="3" spans="7:14" ht="33.75">
      <c r="G3" s="29" t="s">
        <v>0</v>
      </c>
      <c r="H3" s="27"/>
      <c r="I3" s="30"/>
      <c r="J3" s="27"/>
      <c r="K3" s="27"/>
      <c r="L3" s="28" t="s">
        <v>109</v>
      </c>
      <c r="M3" s="27"/>
      <c r="N3" s="27"/>
    </row>
    <row r="4" spans="7:14" ht="33">
      <c r="G4" s="27"/>
      <c r="H4" s="27"/>
      <c r="I4" s="27"/>
      <c r="J4" s="27"/>
      <c r="K4" s="27"/>
      <c r="L4" s="27"/>
      <c r="M4" s="27"/>
      <c r="N4" s="27"/>
    </row>
    <row r="5" spans="7:14" ht="33.75">
      <c r="G5" s="27"/>
      <c r="H5" s="27" t="s">
        <v>106</v>
      </c>
      <c r="J5" s="26"/>
      <c r="K5" s="27"/>
      <c r="L5" s="27"/>
      <c r="M5" s="27"/>
      <c r="N5" s="27"/>
    </row>
    <row r="6" spans="9:15" ht="33.75">
      <c r="I6" s="26" t="s">
        <v>108</v>
      </c>
      <c r="O6" s="32"/>
    </row>
    <row r="7" spans="7:15" ht="20.25">
      <c r="G7" s="35" t="s">
        <v>46</v>
      </c>
      <c r="H7" s="36"/>
      <c r="I7" s="36"/>
      <c r="J7" s="15" t="s">
        <v>103</v>
      </c>
      <c r="K7" s="31"/>
      <c r="L7" s="15" t="s">
        <v>107</v>
      </c>
      <c r="M7" s="31"/>
      <c r="N7" s="31"/>
      <c r="O7" s="36"/>
    </row>
    <row r="8" spans="7:14" ht="20.25">
      <c r="G8" s="37" t="s">
        <v>1</v>
      </c>
      <c r="H8" s="36"/>
      <c r="I8" s="36"/>
      <c r="J8" s="31" t="s">
        <v>2</v>
      </c>
      <c r="L8" s="31"/>
      <c r="M8" s="31"/>
      <c r="N8" s="31"/>
    </row>
    <row r="9" spans="6:13" ht="18">
      <c r="F9" s="15" t="s">
        <v>54</v>
      </c>
      <c r="G9" s="15"/>
      <c r="H9" s="15"/>
      <c r="J9" s="15" t="s">
        <v>40</v>
      </c>
      <c r="K9" s="15"/>
      <c r="L9" s="15"/>
      <c r="M9" s="15"/>
    </row>
    <row r="10" spans="6:13" ht="18">
      <c r="F10" s="15" t="s">
        <v>104</v>
      </c>
      <c r="G10" s="15"/>
      <c r="H10" s="15"/>
      <c r="I10" s="15"/>
      <c r="J10" s="15"/>
      <c r="K10" s="15"/>
      <c r="L10" s="15"/>
      <c r="M10" s="15"/>
    </row>
    <row r="11" spans="6:13" ht="18">
      <c r="F11" s="15" t="s">
        <v>105</v>
      </c>
      <c r="G11" s="15"/>
      <c r="H11" s="15"/>
      <c r="I11" s="15"/>
      <c r="J11" s="15"/>
      <c r="K11" s="15"/>
      <c r="L11" s="15"/>
      <c r="M11" s="15"/>
    </row>
    <row r="13" spans="2:16" ht="18">
      <c r="B13" s="18" t="s">
        <v>42</v>
      </c>
      <c r="C13" s="8"/>
      <c r="D13" s="8"/>
      <c r="E13" s="8"/>
      <c r="F13" s="8"/>
      <c r="G13" s="8"/>
      <c r="H13" s="8"/>
      <c r="I13" s="17"/>
      <c r="J13" s="8"/>
      <c r="K13" s="8"/>
      <c r="L13" s="8"/>
      <c r="M13" s="8"/>
      <c r="N13" s="8"/>
      <c r="O13" s="8"/>
      <c r="P13" s="8"/>
    </row>
    <row r="14" spans="1:16" ht="12.75">
      <c r="A14" s="8"/>
      <c r="B14" s="16" t="s">
        <v>41</v>
      </c>
      <c r="C14" s="8"/>
      <c r="D14" s="8"/>
      <c r="E14" s="8"/>
      <c r="F14" s="8"/>
      <c r="G14" s="8"/>
      <c r="H14" s="8"/>
      <c r="I14" s="8"/>
      <c r="J14" s="8"/>
      <c r="K14" s="8"/>
      <c r="L14" s="8"/>
      <c r="M14" s="8"/>
      <c r="N14" s="8"/>
      <c r="O14" s="8"/>
      <c r="P14" s="8"/>
    </row>
    <row r="15" spans="1:16" ht="12.75">
      <c r="A15" s="8"/>
      <c r="B15" s="16" t="s">
        <v>43</v>
      </c>
      <c r="C15" s="8"/>
      <c r="D15" s="8"/>
      <c r="E15" s="8"/>
      <c r="F15" s="8"/>
      <c r="G15" s="8"/>
      <c r="H15" s="8"/>
      <c r="I15" s="8"/>
      <c r="J15" s="8"/>
      <c r="K15" s="8"/>
      <c r="L15" s="8"/>
      <c r="M15" s="8"/>
      <c r="N15" s="8"/>
      <c r="O15" s="8"/>
      <c r="P15" s="8"/>
    </row>
    <row r="16" spans="1:16" ht="15.75">
      <c r="A16" s="10"/>
      <c r="B16" s="19" t="s">
        <v>4</v>
      </c>
      <c r="C16" s="19" t="s">
        <v>5</v>
      </c>
      <c r="D16" s="19" t="s">
        <v>5</v>
      </c>
      <c r="E16" s="19" t="s">
        <v>6</v>
      </c>
      <c r="F16" s="19" t="s">
        <v>6</v>
      </c>
      <c r="G16" s="19" t="s">
        <v>6</v>
      </c>
      <c r="H16" s="19" t="s">
        <v>6</v>
      </c>
      <c r="I16" s="19" t="s">
        <v>6</v>
      </c>
      <c r="J16" s="19" t="s">
        <v>6</v>
      </c>
      <c r="K16" s="19" t="s">
        <v>6</v>
      </c>
      <c r="L16" s="19" t="s">
        <v>7</v>
      </c>
      <c r="M16" s="19" t="s">
        <v>7</v>
      </c>
      <c r="N16" s="19" t="s">
        <v>7</v>
      </c>
      <c r="O16" s="19" t="s">
        <v>7</v>
      </c>
      <c r="P16" s="19"/>
    </row>
    <row r="17" spans="1:16" ht="47.25">
      <c r="A17" s="41"/>
      <c r="B17" s="40" t="s">
        <v>8</v>
      </c>
      <c r="C17" s="40" t="s">
        <v>126</v>
      </c>
      <c r="D17" s="40" t="s">
        <v>74</v>
      </c>
      <c r="E17" s="40" t="s">
        <v>75</v>
      </c>
      <c r="F17" s="40" t="s">
        <v>76</v>
      </c>
      <c r="G17" s="40" t="s">
        <v>77</v>
      </c>
      <c r="H17" s="40" t="s">
        <v>45</v>
      </c>
      <c r="I17" s="40" t="s">
        <v>9</v>
      </c>
      <c r="J17" s="40" t="s">
        <v>78</v>
      </c>
      <c r="K17" s="40" t="s">
        <v>49</v>
      </c>
      <c r="L17" s="40" t="s">
        <v>79</v>
      </c>
      <c r="M17" s="40" t="s">
        <v>80</v>
      </c>
      <c r="N17" s="40" t="s">
        <v>81</v>
      </c>
      <c r="O17" s="40" t="s">
        <v>30</v>
      </c>
      <c r="P17" s="41"/>
    </row>
    <row r="18" spans="1:16" ht="15">
      <c r="A18" s="41"/>
      <c r="B18" s="20" t="s">
        <v>37</v>
      </c>
      <c r="C18" s="42" t="s">
        <v>82</v>
      </c>
      <c r="D18" s="42" t="s">
        <v>48</v>
      </c>
      <c r="E18" s="42" t="s">
        <v>48</v>
      </c>
      <c r="F18" s="42" t="s">
        <v>48</v>
      </c>
      <c r="G18" s="42" t="s">
        <v>48</v>
      </c>
      <c r="H18" s="42"/>
      <c r="I18" s="42"/>
      <c r="J18" s="42"/>
      <c r="K18" s="42"/>
      <c r="L18" s="42"/>
      <c r="M18" s="42"/>
      <c r="N18" s="42" t="s">
        <v>48</v>
      </c>
      <c r="O18" s="42" t="s">
        <v>48</v>
      </c>
      <c r="P18" s="43"/>
    </row>
    <row r="19" spans="1:16" ht="15.75">
      <c r="A19" s="12"/>
      <c r="B19" s="11"/>
      <c r="C19" s="11"/>
      <c r="D19" s="11"/>
      <c r="E19" s="11"/>
      <c r="F19" s="11"/>
      <c r="G19" s="11"/>
      <c r="H19" s="11"/>
      <c r="I19" s="11"/>
      <c r="J19" s="11"/>
      <c r="K19" s="11"/>
      <c r="L19" s="11"/>
      <c r="M19" s="11"/>
      <c r="N19" s="11"/>
      <c r="O19" s="11"/>
      <c r="P19" s="12"/>
    </row>
    <row r="20" spans="1:16" ht="18">
      <c r="A20" s="44"/>
      <c r="B20" s="39" t="s">
        <v>14</v>
      </c>
      <c r="C20" s="21" t="s">
        <v>102</v>
      </c>
      <c r="D20" s="21" t="s">
        <v>22</v>
      </c>
      <c r="E20" s="53" t="s">
        <v>23</v>
      </c>
      <c r="F20" s="53" t="s">
        <v>83</v>
      </c>
      <c r="G20" s="53" t="s">
        <v>63</v>
      </c>
      <c r="H20" s="53" t="s">
        <v>61</v>
      </c>
      <c r="I20" s="53" t="s">
        <v>84</v>
      </c>
      <c r="J20" s="22" t="s">
        <v>62</v>
      </c>
      <c r="K20" s="21" t="s">
        <v>25</v>
      </c>
      <c r="L20" s="22" t="s">
        <v>23</v>
      </c>
      <c r="M20" s="22" t="s">
        <v>110</v>
      </c>
      <c r="N20" s="22" t="s">
        <v>24</v>
      </c>
      <c r="O20" s="22" t="s">
        <v>63</v>
      </c>
      <c r="P20" s="21"/>
    </row>
    <row r="21" spans="1:16" ht="31.5">
      <c r="A21" s="24"/>
      <c r="B21" s="24" t="s">
        <v>15</v>
      </c>
      <c r="C21" s="24">
        <v>20</v>
      </c>
      <c r="D21" s="24">
        <v>15</v>
      </c>
      <c r="E21" s="24">
        <v>20</v>
      </c>
      <c r="F21" s="24">
        <v>20</v>
      </c>
      <c r="G21" s="24">
        <v>20</v>
      </c>
      <c r="H21" s="24" t="s">
        <v>29</v>
      </c>
      <c r="I21" s="24" t="s">
        <v>29</v>
      </c>
      <c r="J21" s="24">
        <v>20</v>
      </c>
      <c r="K21" s="24">
        <v>15</v>
      </c>
      <c r="L21" s="24">
        <v>20</v>
      </c>
      <c r="M21" s="24">
        <v>20</v>
      </c>
      <c r="N21" s="24">
        <v>20</v>
      </c>
      <c r="O21" s="24">
        <v>20</v>
      </c>
      <c r="P21" s="24"/>
    </row>
    <row r="22" spans="1:16" ht="12.75">
      <c r="A22" s="46"/>
      <c r="B22" s="45"/>
      <c r="C22" s="45" t="s">
        <v>27</v>
      </c>
      <c r="D22" s="45" t="s">
        <v>27</v>
      </c>
      <c r="E22" s="45" t="s">
        <v>28</v>
      </c>
      <c r="F22" s="45" t="s">
        <v>28</v>
      </c>
      <c r="G22" s="45" t="s">
        <v>28</v>
      </c>
      <c r="H22" s="45" t="s">
        <v>27</v>
      </c>
      <c r="I22" s="45" t="s">
        <v>27</v>
      </c>
      <c r="J22" s="45" t="s">
        <v>28</v>
      </c>
      <c r="K22" s="45" t="s">
        <v>27</v>
      </c>
      <c r="L22" s="45" t="s">
        <v>28</v>
      </c>
      <c r="M22" s="45" t="s">
        <v>28</v>
      </c>
      <c r="N22" s="45" t="s">
        <v>27</v>
      </c>
      <c r="O22" s="45" t="s">
        <v>27</v>
      </c>
      <c r="P22" s="45"/>
    </row>
    <row r="23" spans="1:16" ht="18">
      <c r="A23" s="50"/>
      <c r="B23" s="39" t="s">
        <v>16</v>
      </c>
      <c r="C23" s="48">
        <v>0.44</v>
      </c>
      <c r="D23" s="49">
        <v>500</v>
      </c>
      <c r="E23" s="49">
        <v>400</v>
      </c>
      <c r="F23" s="49">
        <v>300</v>
      </c>
      <c r="G23" s="49">
        <v>500</v>
      </c>
      <c r="H23" s="49">
        <v>400</v>
      </c>
      <c r="I23" s="49">
        <v>500</v>
      </c>
      <c r="J23" s="49">
        <v>400</v>
      </c>
      <c r="K23" s="49">
        <v>250</v>
      </c>
      <c r="L23" s="49">
        <v>300</v>
      </c>
      <c r="M23" s="49">
        <v>400</v>
      </c>
      <c r="N23" s="49">
        <v>300</v>
      </c>
      <c r="O23" s="49">
        <v>400</v>
      </c>
      <c r="P23" s="49"/>
    </row>
    <row r="24" spans="1:16" ht="18">
      <c r="A24" s="50"/>
      <c r="B24" s="39" t="s">
        <v>17</v>
      </c>
      <c r="C24" s="48">
        <v>0.22</v>
      </c>
      <c r="D24" s="49">
        <v>250</v>
      </c>
      <c r="E24" s="49">
        <v>200</v>
      </c>
      <c r="F24" s="49">
        <v>150</v>
      </c>
      <c r="G24" s="49">
        <v>250</v>
      </c>
      <c r="H24" s="49">
        <v>200</v>
      </c>
      <c r="I24" s="49">
        <v>250</v>
      </c>
      <c r="J24" s="49">
        <v>200</v>
      </c>
      <c r="K24" s="49">
        <v>130</v>
      </c>
      <c r="L24" s="49">
        <v>150</v>
      </c>
      <c r="M24" s="49">
        <v>200</v>
      </c>
      <c r="N24" s="49">
        <v>150</v>
      </c>
      <c r="O24" s="49">
        <v>200</v>
      </c>
      <c r="P24" s="49"/>
    </row>
    <row r="25" spans="1:16" ht="18">
      <c r="A25" s="50"/>
      <c r="B25" s="39" t="s">
        <v>20</v>
      </c>
      <c r="C25" s="48">
        <v>0.12</v>
      </c>
      <c r="D25" s="49">
        <v>120</v>
      </c>
      <c r="E25" s="49">
        <v>100</v>
      </c>
      <c r="F25" s="49">
        <v>80</v>
      </c>
      <c r="G25" s="49">
        <v>120</v>
      </c>
      <c r="H25" s="49">
        <v>100</v>
      </c>
      <c r="I25" s="49">
        <v>125</v>
      </c>
      <c r="J25" s="49">
        <v>100</v>
      </c>
      <c r="K25" s="49">
        <v>60</v>
      </c>
      <c r="L25" s="49">
        <v>80</v>
      </c>
      <c r="M25" s="49">
        <v>100</v>
      </c>
      <c r="N25" s="49">
        <v>75</v>
      </c>
      <c r="O25" s="49">
        <v>100</v>
      </c>
      <c r="P25" s="49"/>
    </row>
    <row r="26" spans="1:16" ht="18">
      <c r="A26" s="50"/>
      <c r="B26" s="39" t="s">
        <v>19</v>
      </c>
      <c r="C26" s="48"/>
      <c r="D26" s="49">
        <v>60</v>
      </c>
      <c r="E26" s="49">
        <v>50</v>
      </c>
      <c r="F26" s="49">
        <v>40</v>
      </c>
      <c r="G26" s="49">
        <v>60</v>
      </c>
      <c r="H26" s="49">
        <v>50</v>
      </c>
      <c r="I26" s="49">
        <v>60</v>
      </c>
      <c r="J26" s="49">
        <v>50</v>
      </c>
      <c r="K26" s="49">
        <v>30</v>
      </c>
      <c r="L26" s="49">
        <v>40</v>
      </c>
      <c r="M26" s="49">
        <v>50</v>
      </c>
      <c r="N26" s="49">
        <v>30</v>
      </c>
      <c r="O26" s="49">
        <v>50</v>
      </c>
      <c r="P26" s="49"/>
    </row>
    <row r="27" spans="1:16" ht="18">
      <c r="A27" s="50"/>
      <c r="B27" s="39" t="s">
        <v>18</v>
      </c>
      <c r="C27" s="48"/>
      <c r="D27" s="49">
        <v>30</v>
      </c>
      <c r="E27" s="49"/>
      <c r="F27" s="49"/>
      <c r="G27" s="49"/>
      <c r="H27" s="49"/>
      <c r="I27" s="49">
        <v>30</v>
      </c>
      <c r="J27" s="49"/>
      <c r="K27" s="49"/>
      <c r="L27" s="49"/>
      <c r="M27" s="51"/>
      <c r="N27" s="49"/>
      <c r="O27" s="49">
        <v>25</v>
      </c>
      <c r="P27" s="49"/>
    </row>
    <row r="28" spans="1:16" ht="18">
      <c r="A28" s="50"/>
      <c r="B28" s="39" t="s">
        <v>21</v>
      </c>
      <c r="C28" s="48">
        <f aca="true" t="shared" si="0" ref="C28:O28">C23+C24+(2*C25)+(C26*4)+(C27*8)</f>
        <v>0.9</v>
      </c>
      <c r="D28" s="49">
        <f>D23+D24+(2*D25)+(D26*4)+(D27*8)</f>
        <v>1470</v>
      </c>
      <c r="E28" s="49">
        <f t="shared" si="0"/>
        <v>1000</v>
      </c>
      <c r="F28" s="49">
        <f t="shared" si="0"/>
        <v>770</v>
      </c>
      <c r="G28" s="49">
        <f t="shared" si="0"/>
        <v>1230</v>
      </c>
      <c r="H28" s="49">
        <f t="shared" si="0"/>
        <v>1000</v>
      </c>
      <c r="I28" s="49">
        <f t="shared" si="0"/>
        <v>1480</v>
      </c>
      <c r="J28" s="49">
        <f t="shared" si="0"/>
        <v>1000</v>
      </c>
      <c r="K28" s="49">
        <f t="shared" si="0"/>
        <v>620</v>
      </c>
      <c r="L28" s="49">
        <f t="shared" si="0"/>
        <v>770</v>
      </c>
      <c r="M28" s="49">
        <f t="shared" si="0"/>
        <v>1000</v>
      </c>
      <c r="N28" s="49">
        <f t="shared" si="0"/>
        <v>720</v>
      </c>
      <c r="O28" s="49">
        <f t="shared" si="0"/>
        <v>1200</v>
      </c>
      <c r="P28" s="49"/>
    </row>
    <row r="29" spans="1:16" ht="15">
      <c r="A29" s="12"/>
      <c r="B29" s="12"/>
      <c r="C29" s="12"/>
      <c r="D29" s="12"/>
      <c r="E29" s="12"/>
      <c r="F29" s="12"/>
      <c r="G29" s="12"/>
      <c r="H29" s="12"/>
      <c r="I29" s="12"/>
      <c r="J29" s="12"/>
      <c r="K29" s="12"/>
      <c r="L29" s="12"/>
      <c r="M29" s="12"/>
      <c r="N29" s="12"/>
      <c r="O29" s="12"/>
      <c r="P29" s="12"/>
    </row>
    <row r="30" spans="1:16" ht="18">
      <c r="A30" s="13"/>
      <c r="B30" s="15"/>
      <c r="C30" s="15"/>
      <c r="D30" s="15"/>
      <c r="E30" s="15" t="s">
        <v>85</v>
      </c>
      <c r="F30" s="15"/>
      <c r="G30" s="15"/>
      <c r="H30" s="15"/>
      <c r="I30" s="15"/>
      <c r="J30" s="15"/>
      <c r="K30" s="15"/>
      <c r="L30" s="15"/>
      <c r="M30" s="13"/>
      <c r="N30" s="13"/>
      <c r="O30" s="13"/>
      <c r="P30" s="13"/>
    </row>
    <row r="31" spans="1:16" ht="18">
      <c r="A31" s="13"/>
      <c r="B31" s="15" t="s">
        <v>42</v>
      </c>
      <c r="C31" s="15"/>
      <c r="D31" s="15"/>
      <c r="E31" s="15"/>
      <c r="F31" s="15"/>
      <c r="G31" s="15"/>
      <c r="H31" s="15"/>
      <c r="I31" s="15" t="s">
        <v>32</v>
      </c>
      <c r="J31" s="15"/>
      <c r="K31" s="15"/>
      <c r="L31" s="15"/>
      <c r="M31" s="13"/>
      <c r="N31" s="13"/>
      <c r="O31" s="13"/>
      <c r="P31" s="13"/>
    </row>
    <row r="32" spans="1:16" ht="18">
      <c r="A32" s="13"/>
      <c r="B32" s="15" t="s">
        <v>31</v>
      </c>
      <c r="C32" s="15"/>
      <c r="D32" s="15"/>
      <c r="E32" s="15"/>
      <c r="F32" s="15"/>
      <c r="G32" s="15"/>
      <c r="H32" s="15"/>
      <c r="I32" s="15" t="s">
        <v>33</v>
      </c>
      <c r="J32" s="15"/>
      <c r="K32" s="15"/>
      <c r="L32" s="15"/>
      <c r="M32" s="13"/>
      <c r="N32" s="13"/>
      <c r="O32" s="13"/>
      <c r="P32" s="13"/>
    </row>
    <row r="33" spans="2:12" ht="18">
      <c r="B33" s="15"/>
      <c r="C33" s="15"/>
      <c r="D33" s="15"/>
      <c r="E33" s="15"/>
      <c r="F33" s="15"/>
      <c r="G33" s="15"/>
      <c r="H33" s="15"/>
      <c r="I33" s="15"/>
      <c r="J33" s="15"/>
      <c r="K33" s="15"/>
      <c r="L33" s="15"/>
    </row>
    <row r="34" ht="18">
      <c r="E34" s="17" t="s">
        <v>3</v>
      </c>
    </row>
    <row r="35" spans="1:16" ht="15.75">
      <c r="A35" s="6"/>
      <c r="B35" s="55" t="s">
        <v>90</v>
      </c>
      <c r="C35" s="55">
        <f>C28/C21</f>
        <v>0.045</v>
      </c>
      <c r="D35" s="55">
        <f>D28/D21</f>
        <v>98</v>
      </c>
      <c r="E35" s="55">
        <f aca="true" t="shared" si="1" ref="E35:M35">E28/E21</f>
        <v>50</v>
      </c>
      <c r="F35" s="55">
        <f t="shared" si="1"/>
        <v>38.5</v>
      </c>
      <c r="G35" s="55">
        <f t="shared" si="1"/>
        <v>61.5</v>
      </c>
      <c r="H35" s="55">
        <f>H28/18</f>
        <v>55.55555555555556</v>
      </c>
      <c r="I35" s="55">
        <f>I28/18</f>
        <v>82.22222222222223</v>
      </c>
      <c r="J35" s="55">
        <f>J28/30</f>
        <v>33.333333333333336</v>
      </c>
      <c r="K35" s="55">
        <f t="shared" si="1"/>
        <v>41.333333333333336</v>
      </c>
      <c r="L35" s="55">
        <f t="shared" si="1"/>
        <v>38.5</v>
      </c>
      <c r="M35" s="55">
        <f t="shared" si="1"/>
        <v>50</v>
      </c>
      <c r="N35" s="55">
        <f>N28/18</f>
        <v>40</v>
      </c>
      <c r="O35" s="55">
        <f>O28/18</f>
        <v>66.66666666666667</v>
      </c>
      <c r="P35" s="6"/>
    </row>
    <row r="36" ht="15.75">
      <c r="B36" s="14" t="s">
        <v>91</v>
      </c>
    </row>
    <row r="38" spans="1:16" ht="15.75">
      <c r="A38" s="14"/>
      <c r="B38" s="14" t="s">
        <v>93</v>
      </c>
      <c r="C38" s="14"/>
      <c r="D38" s="56">
        <f>D28+E28+F28+G28+H28+I28+J28+K28+L28+M28+N28+O28</f>
        <v>12260</v>
      </c>
      <c r="E38" s="14"/>
      <c r="F38" s="14"/>
      <c r="G38" s="14"/>
      <c r="H38" s="14"/>
      <c r="I38" s="14"/>
      <c r="J38" s="14"/>
      <c r="K38" s="14"/>
      <c r="L38" s="14"/>
      <c r="M38" s="14"/>
      <c r="N38" s="14"/>
      <c r="O38" s="14"/>
      <c r="P38" s="14"/>
    </row>
    <row r="40" ht="12.75">
      <c r="D40" s="54"/>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Q39"/>
  <sheetViews>
    <sheetView zoomScalePageLayoutView="0" workbookViewId="0" topLeftCell="A16">
      <selection activeCell="I23" activeCellId="1" sqref="I30 I23"/>
    </sheetView>
  </sheetViews>
  <sheetFormatPr defaultColWidth="9.140625" defaultRowHeight="12.75"/>
  <cols>
    <col min="1" max="1" width="1.7109375" style="0" customWidth="1"/>
  </cols>
  <sheetData>
    <row r="1" ht="27" customHeight="1">
      <c r="G1" s="73" t="s">
        <v>96</v>
      </c>
    </row>
    <row r="2" spans="1:17" ht="27" customHeight="1">
      <c r="A2" s="1"/>
      <c r="B2" s="1"/>
      <c r="C2" s="1"/>
      <c r="D2" s="1"/>
      <c r="E2" s="1"/>
      <c r="F2" s="1"/>
      <c r="G2" s="73" t="s">
        <v>26</v>
      </c>
      <c r="H2" s="5"/>
      <c r="I2" s="5"/>
      <c r="J2" s="5"/>
      <c r="K2" s="1"/>
      <c r="L2" s="1"/>
      <c r="M2" s="1"/>
      <c r="N2" s="1"/>
      <c r="O2" s="1"/>
      <c r="P2" s="1"/>
      <c r="Q2" s="1"/>
    </row>
    <row r="3" spans="7:16" ht="26.25" customHeight="1">
      <c r="G3" s="74" t="s">
        <v>0</v>
      </c>
      <c r="H3" s="75"/>
      <c r="I3" s="75"/>
      <c r="J3" s="75"/>
      <c r="K3" s="75"/>
      <c r="L3" s="75"/>
      <c r="M3" s="75"/>
      <c r="N3" s="74" t="s">
        <v>114</v>
      </c>
      <c r="O3" s="27"/>
      <c r="P3" s="27"/>
    </row>
    <row r="4" spans="7:16" ht="27" customHeight="1">
      <c r="G4" s="75"/>
      <c r="H4" s="75"/>
      <c r="I4" s="74" t="s">
        <v>94</v>
      </c>
      <c r="J4" s="75"/>
      <c r="K4" s="75"/>
      <c r="L4" s="75"/>
      <c r="M4" s="75"/>
      <c r="N4" s="75"/>
      <c r="O4" s="27"/>
      <c r="P4" s="27"/>
    </row>
    <row r="5" spans="7:15" ht="18" customHeight="1">
      <c r="G5" s="4"/>
      <c r="H5" s="4"/>
      <c r="J5" s="2"/>
      <c r="M5" s="4"/>
      <c r="N5" s="4"/>
      <c r="O5" s="4"/>
    </row>
    <row r="6" spans="7:16" ht="17.25" customHeight="1">
      <c r="G6" s="31" t="s">
        <v>121</v>
      </c>
      <c r="H6" s="32"/>
      <c r="I6" s="32"/>
      <c r="J6" s="31" t="s">
        <v>103</v>
      </c>
      <c r="K6" s="31"/>
      <c r="L6" s="31"/>
      <c r="M6" s="31"/>
      <c r="N6" s="31" t="s">
        <v>101</v>
      </c>
      <c r="O6" s="31"/>
      <c r="P6" s="32"/>
    </row>
    <row r="7" spans="7:16" ht="17.25" customHeight="1">
      <c r="G7" s="31" t="s">
        <v>122</v>
      </c>
      <c r="H7" s="32"/>
      <c r="I7" s="32"/>
      <c r="J7" s="31" t="s">
        <v>2</v>
      </c>
      <c r="M7" s="31"/>
      <c r="N7" s="31"/>
      <c r="O7" s="31"/>
      <c r="P7" s="36"/>
    </row>
    <row r="8" ht="17.25" customHeight="1">
      <c r="G8" s="37" t="s">
        <v>1</v>
      </c>
    </row>
    <row r="9" spans="6:14" ht="17.25" customHeight="1">
      <c r="F9" s="15" t="s">
        <v>52</v>
      </c>
      <c r="G9" s="15"/>
      <c r="H9" s="15"/>
      <c r="J9" s="15" t="s">
        <v>40</v>
      </c>
      <c r="K9" s="15"/>
      <c r="L9" s="15"/>
      <c r="M9" s="15"/>
      <c r="N9" s="15"/>
    </row>
    <row r="10" spans="6:14" ht="17.25" customHeight="1">
      <c r="F10" s="15" t="s">
        <v>104</v>
      </c>
      <c r="G10" s="15"/>
      <c r="H10" s="15"/>
      <c r="I10" s="15"/>
      <c r="J10" s="15"/>
      <c r="K10" s="15"/>
      <c r="L10" s="15"/>
      <c r="M10" s="15"/>
      <c r="N10" s="15"/>
    </row>
    <row r="11" spans="6:14" ht="17.25" customHeight="1">
      <c r="F11" s="15" t="s">
        <v>105</v>
      </c>
      <c r="G11" s="15"/>
      <c r="H11" s="15"/>
      <c r="I11" s="15"/>
      <c r="J11" s="15"/>
      <c r="K11" s="15"/>
      <c r="L11" s="15"/>
      <c r="M11" s="15"/>
      <c r="N11" s="15"/>
    </row>
    <row r="12" ht="17.25" customHeight="1"/>
    <row r="13" spans="1:17" ht="17.25" customHeight="1">
      <c r="A13" s="8"/>
      <c r="B13" s="18" t="s">
        <v>42</v>
      </c>
      <c r="C13" s="8"/>
      <c r="D13" s="8"/>
      <c r="E13" s="8"/>
      <c r="F13" s="8"/>
      <c r="G13" s="8"/>
      <c r="H13" s="8"/>
      <c r="I13" s="17"/>
      <c r="J13" s="8"/>
      <c r="K13" s="8"/>
      <c r="L13" s="8"/>
      <c r="M13" s="8"/>
      <c r="N13" s="8"/>
      <c r="O13" s="8"/>
      <c r="P13" s="8"/>
      <c r="Q13" s="8"/>
    </row>
    <row r="14" spans="1:17" ht="17.25" customHeight="1">
      <c r="A14" s="8"/>
      <c r="B14" s="16" t="s">
        <v>41</v>
      </c>
      <c r="C14" s="8"/>
      <c r="D14" s="8"/>
      <c r="E14" s="8"/>
      <c r="F14" s="8"/>
      <c r="G14" s="8"/>
      <c r="H14" s="8"/>
      <c r="I14" s="8"/>
      <c r="J14" s="8"/>
      <c r="K14" s="8"/>
      <c r="L14" s="8"/>
      <c r="M14" s="8"/>
      <c r="N14" s="8"/>
      <c r="O14" s="8"/>
      <c r="P14" s="8"/>
      <c r="Q14" s="8"/>
    </row>
    <row r="15" spans="1:17" ht="17.25" customHeight="1">
      <c r="A15" s="8"/>
      <c r="B15" s="16" t="s">
        <v>43</v>
      </c>
      <c r="C15" s="8"/>
      <c r="D15" s="8"/>
      <c r="E15" s="8"/>
      <c r="F15" s="8"/>
      <c r="G15" s="8"/>
      <c r="H15" s="8"/>
      <c r="I15" s="8"/>
      <c r="J15" s="8"/>
      <c r="K15" s="8"/>
      <c r="L15" s="8"/>
      <c r="M15" s="8"/>
      <c r="N15" s="8"/>
      <c r="O15" s="8"/>
      <c r="P15" s="8"/>
      <c r="Q15" s="8"/>
    </row>
    <row r="16" spans="1:17" ht="15.75">
      <c r="A16" s="10"/>
      <c r="B16" s="9" t="s">
        <v>4</v>
      </c>
      <c r="C16" s="9" t="s">
        <v>5</v>
      </c>
      <c r="D16" s="9" t="s">
        <v>5</v>
      </c>
      <c r="E16" s="9" t="s">
        <v>6</v>
      </c>
      <c r="F16" s="9" t="s">
        <v>6</v>
      </c>
      <c r="G16" s="9" t="s">
        <v>6</v>
      </c>
      <c r="H16" s="9" t="s">
        <v>6</v>
      </c>
      <c r="I16" s="9" t="s">
        <v>6</v>
      </c>
      <c r="J16" s="9" t="s">
        <v>6</v>
      </c>
      <c r="K16" s="9" t="s">
        <v>6</v>
      </c>
      <c r="L16" s="9" t="s">
        <v>7</v>
      </c>
      <c r="M16" s="9" t="s">
        <v>7</v>
      </c>
      <c r="N16" s="9" t="s">
        <v>7</v>
      </c>
      <c r="O16" s="9" t="s">
        <v>7</v>
      </c>
      <c r="P16" s="9" t="s">
        <v>7</v>
      </c>
      <c r="Q16" s="10"/>
    </row>
    <row r="17" spans="1:17" s="59" customFormat="1" ht="51">
      <c r="A17" s="58"/>
      <c r="B17" s="20" t="s">
        <v>8</v>
      </c>
      <c r="C17" s="20" t="s">
        <v>47</v>
      </c>
      <c r="D17" s="20" t="s">
        <v>51</v>
      </c>
      <c r="E17" s="20" t="s">
        <v>120</v>
      </c>
      <c r="F17" s="20" t="s">
        <v>10</v>
      </c>
      <c r="G17" s="20" t="s">
        <v>11</v>
      </c>
      <c r="H17" s="20" t="s">
        <v>45</v>
      </c>
      <c r="I17" s="20" t="s">
        <v>9</v>
      </c>
      <c r="J17" s="20" t="s">
        <v>50</v>
      </c>
      <c r="K17" s="20" t="s">
        <v>49</v>
      </c>
      <c r="L17" s="20" t="s">
        <v>75</v>
      </c>
      <c r="M17" s="20" t="s">
        <v>12</v>
      </c>
      <c r="N17" s="20" t="s">
        <v>13</v>
      </c>
      <c r="O17" s="20" t="s">
        <v>30</v>
      </c>
      <c r="P17" s="20" t="s">
        <v>44</v>
      </c>
      <c r="Q17" s="58"/>
    </row>
    <row r="18" spans="1:17" s="59" customFormat="1" ht="12.75">
      <c r="A18" s="58"/>
      <c r="B18" s="20" t="s">
        <v>37</v>
      </c>
      <c r="C18" s="20" t="s">
        <v>38</v>
      </c>
      <c r="D18" s="20" t="s">
        <v>48</v>
      </c>
      <c r="E18" s="58"/>
      <c r="F18" s="20" t="s">
        <v>48</v>
      </c>
      <c r="G18" s="20" t="s">
        <v>48</v>
      </c>
      <c r="H18" s="20"/>
      <c r="I18" s="20"/>
      <c r="J18" s="20" t="s">
        <v>48</v>
      </c>
      <c r="K18" s="20"/>
      <c r="L18" s="20" t="s">
        <v>48</v>
      </c>
      <c r="M18" s="20"/>
      <c r="N18" s="20"/>
      <c r="O18" s="20" t="s">
        <v>48</v>
      </c>
      <c r="P18" s="20" t="s">
        <v>48</v>
      </c>
      <c r="Q18" s="58"/>
    </row>
    <row r="19" spans="1:17" s="59" customFormat="1" ht="12.75">
      <c r="A19" s="60"/>
      <c r="B19" s="61"/>
      <c r="C19" s="61"/>
      <c r="D19" s="61"/>
      <c r="E19" s="61"/>
      <c r="F19" s="61"/>
      <c r="G19" s="61"/>
      <c r="H19" s="61"/>
      <c r="I19" s="61"/>
      <c r="J19" s="61"/>
      <c r="K19" s="61"/>
      <c r="L19" s="61"/>
      <c r="M19" s="61"/>
      <c r="N19" s="61"/>
      <c r="O19" s="61"/>
      <c r="P19" s="61"/>
      <c r="Q19" s="60"/>
    </row>
    <row r="20" spans="1:17" s="59" customFormat="1" ht="25.5">
      <c r="A20" s="62"/>
      <c r="B20" s="20" t="s">
        <v>60</v>
      </c>
      <c r="C20" s="63" t="s">
        <v>39</v>
      </c>
      <c r="D20" s="63" t="s">
        <v>22</v>
      </c>
      <c r="E20" s="63" t="s">
        <v>23</v>
      </c>
      <c r="F20" s="63" t="s">
        <v>112</v>
      </c>
      <c r="G20" s="63" t="s">
        <v>36</v>
      </c>
      <c r="H20" s="63" t="s">
        <v>117</v>
      </c>
      <c r="I20" s="63" t="s">
        <v>61</v>
      </c>
      <c r="J20" s="64" t="s">
        <v>62</v>
      </c>
      <c r="K20" s="63" t="s">
        <v>113</v>
      </c>
      <c r="L20" s="63" t="s">
        <v>23</v>
      </c>
      <c r="M20" s="64" t="s">
        <v>34</v>
      </c>
      <c r="N20" s="64" t="s">
        <v>36</v>
      </c>
      <c r="O20" s="64" t="s">
        <v>119</v>
      </c>
      <c r="P20" s="64" t="s">
        <v>35</v>
      </c>
      <c r="Q20" s="62"/>
    </row>
    <row r="21" spans="1:17" s="59" customFormat="1" ht="25.5">
      <c r="A21" s="23"/>
      <c r="B21" s="23" t="s">
        <v>15</v>
      </c>
      <c r="C21" s="23">
        <v>20</v>
      </c>
      <c r="D21" s="23">
        <v>15</v>
      </c>
      <c r="E21" s="23">
        <v>20</v>
      </c>
      <c r="F21" s="23">
        <v>20</v>
      </c>
      <c r="G21" s="23">
        <v>20</v>
      </c>
      <c r="H21" s="23" t="s">
        <v>95</v>
      </c>
      <c r="I21" s="23" t="s">
        <v>29</v>
      </c>
      <c r="J21" s="23">
        <v>45</v>
      </c>
      <c r="K21" s="23">
        <v>15</v>
      </c>
      <c r="L21" s="23">
        <v>20</v>
      </c>
      <c r="M21" s="23">
        <v>20</v>
      </c>
      <c r="N21" s="23">
        <v>20</v>
      </c>
      <c r="O21" s="23" t="s">
        <v>29</v>
      </c>
      <c r="P21" s="23" t="s">
        <v>29</v>
      </c>
      <c r="Q21" s="23"/>
    </row>
    <row r="22" spans="1:17" s="59" customFormat="1" ht="25.5">
      <c r="A22" s="65"/>
      <c r="B22" s="23"/>
      <c r="C22" s="23" t="s">
        <v>28</v>
      </c>
      <c r="D22" s="23" t="s">
        <v>27</v>
      </c>
      <c r="E22" s="23" t="s">
        <v>28</v>
      </c>
      <c r="F22" s="23" t="s">
        <v>28</v>
      </c>
      <c r="G22" s="23" t="s">
        <v>28</v>
      </c>
      <c r="H22" s="23" t="s">
        <v>27</v>
      </c>
      <c r="I22" s="23" t="s">
        <v>27</v>
      </c>
      <c r="J22" s="23" t="s">
        <v>28</v>
      </c>
      <c r="K22" s="23" t="s">
        <v>27</v>
      </c>
      <c r="L22" s="23" t="s">
        <v>28</v>
      </c>
      <c r="M22" s="23" t="s">
        <v>28</v>
      </c>
      <c r="N22" s="23" t="s">
        <v>28</v>
      </c>
      <c r="O22" s="23" t="s">
        <v>27</v>
      </c>
      <c r="P22" s="23" t="s">
        <v>27</v>
      </c>
      <c r="Q22" s="65"/>
    </row>
    <row r="23" spans="1:17" s="59" customFormat="1" ht="12.75">
      <c r="A23" s="62"/>
      <c r="B23" s="63" t="s">
        <v>16</v>
      </c>
      <c r="C23" s="66">
        <v>500</v>
      </c>
      <c r="D23" s="67">
        <v>1400</v>
      </c>
      <c r="E23" s="67">
        <v>240</v>
      </c>
      <c r="F23" s="67">
        <v>200</v>
      </c>
      <c r="G23" s="67">
        <v>300</v>
      </c>
      <c r="H23" s="67">
        <v>250</v>
      </c>
      <c r="I23" s="67">
        <v>1000</v>
      </c>
      <c r="J23" s="67">
        <v>450</v>
      </c>
      <c r="K23" s="67">
        <v>300</v>
      </c>
      <c r="L23" s="67">
        <v>240</v>
      </c>
      <c r="M23" s="67">
        <v>250</v>
      </c>
      <c r="N23" s="67">
        <v>200</v>
      </c>
      <c r="O23" s="67">
        <v>300</v>
      </c>
      <c r="P23" s="67">
        <v>200</v>
      </c>
      <c r="Q23" s="62"/>
    </row>
    <row r="24" spans="1:17" s="59" customFormat="1" ht="12.75">
      <c r="A24" s="62"/>
      <c r="B24" s="63" t="s">
        <v>17</v>
      </c>
      <c r="C24" s="66">
        <v>250</v>
      </c>
      <c r="D24" s="67">
        <v>700</v>
      </c>
      <c r="E24" s="67">
        <v>120</v>
      </c>
      <c r="F24" s="67">
        <v>100</v>
      </c>
      <c r="G24" s="67">
        <v>150</v>
      </c>
      <c r="H24" s="67">
        <v>125</v>
      </c>
      <c r="I24" s="67">
        <v>500</v>
      </c>
      <c r="J24" s="67">
        <v>225</v>
      </c>
      <c r="K24" s="67">
        <v>150</v>
      </c>
      <c r="L24" s="67">
        <v>120</v>
      </c>
      <c r="M24" s="67">
        <v>130</v>
      </c>
      <c r="N24" s="67">
        <v>100</v>
      </c>
      <c r="O24" s="67">
        <v>150</v>
      </c>
      <c r="P24" s="67">
        <v>100</v>
      </c>
      <c r="Q24" s="62"/>
    </row>
    <row r="25" spans="1:17" s="59" customFormat="1" ht="12.75">
      <c r="A25" s="62"/>
      <c r="B25" s="63" t="s">
        <v>20</v>
      </c>
      <c r="C25" s="66">
        <v>120</v>
      </c>
      <c r="D25" s="67">
        <v>350</v>
      </c>
      <c r="E25" s="67">
        <v>60</v>
      </c>
      <c r="F25" s="67">
        <v>50</v>
      </c>
      <c r="G25" s="67">
        <v>76</v>
      </c>
      <c r="H25" s="67">
        <v>50</v>
      </c>
      <c r="I25" s="67">
        <v>250</v>
      </c>
      <c r="J25" s="67">
        <v>105</v>
      </c>
      <c r="K25" s="67">
        <v>70</v>
      </c>
      <c r="L25" s="67">
        <v>60</v>
      </c>
      <c r="M25" s="67">
        <v>60</v>
      </c>
      <c r="N25" s="67">
        <v>50</v>
      </c>
      <c r="O25" s="67">
        <v>75</v>
      </c>
      <c r="P25" s="67">
        <v>50</v>
      </c>
      <c r="Q25" s="62"/>
    </row>
    <row r="26" spans="1:17" s="59" customFormat="1" ht="12.75">
      <c r="A26" s="62"/>
      <c r="B26" s="63" t="s">
        <v>19</v>
      </c>
      <c r="C26" s="66">
        <v>60</v>
      </c>
      <c r="D26" s="67">
        <v>250</v>
      </c>
      <c r="E26" s="67">
        <v>30</v>
      </c>
      <c r="F26" s="67">
        <v>20</v>
      </c>
      <c r="G26" s="67">
        <v>30</v>
      </c>
      <c r="H26" s="67">
        <v>25</v>
      </c>
      <c r="I26" s="67">
        <v>125</v>
      </c>
      <c r="J26" s="67">
        <v>45</v>
      </c>
      <c r="K26" s="67">
        <v>40</v>
      </c>
      <c r="L26" s="67">
        <v>30</v>
      </c>
      <c r="M26" s="67">
        <v>30</v>
      </c>
      <c r="N26" s="67">
        <v>20</v>
      </c>
      <c r="O26" s="67">
        <v>35</v>
      </c>
      <c r="P26" s="67">
        <v>20</v>
      </c>
      <c r="Q26" s="62"/>
    </row>
    <row r="27" spans="1:17" s="59" customFormat="1" ht="12.75">
      <c r="A27" s="62"/>
      <c r="B27" s="63" t="s">
        <v>18</v>
      </c>
      <c r="C27" s="66">
        <v>30</v>
      </c>
      <c r="D27" s="67">
        <v>120</v>
      </c>
      <c r="E27" s="67"/>
      <c r="F27" s="67"/>
      <c r="G27" s="67"/>
      <c r="H27" s="67"/>
      <c r="I27" s="67">
        <v>70</v>
      </c>
      <c r="J27" s="67"/>
      <c r="K27" s="67">
        <v>30</v>
      </c>
      <c r="L27" s="67"/>
      <c r="M27" s="67"/>
      <c r="N27" s="66"/>
      <c r="O27" s="67"/>
      <c r="P27" s="67"/>
      <c r="Q27" s="62"/>
    </row>
    <row r="28" spans="2:9" ht="12.75">
      <c r="B28" s="76" t="s">
        <v>123</v>
      </c>
      <c r="D28" s="79">
        <v>60</v>
      </c>
      <c r="I28" s="79">
        <v>30</v>
      </c>
    </row>
    <row r="29" spans="1:17" s="78" customFormat="1" ht="12.75">
      <c r="A29" s="77"/>
      <c r="B29" s="77" t="s">
        <v>124</v>
      </c>
      <c r="C29" s="80"/>
      <c r="D29" s="80">
        <v>30</v>
      </c>
      <c r="E29" s="80"/>
      <c r="F29" s="80"/>
      <c r="G29" s="80"/>
      <c r="H29" s="80"/>
      <c r="I29" s="80">
        <v>20</v>
      </c>
      <c r="J29" s="80"/>
      <c r="K29" s="80"/>
      <c r="L29" s="80"/>
      <c r="M29" s="80"/>
      <c r="N29" s="80"/>
      <c r="O29" s="80"/>
      <c r="P29" s="80"/>
      <c r="Q29" s="80"/>
    </row>
    <row r="30" spans="1:17" s="59" customFormat="1" ht="12.75">
      <c r="A30" s="62"/>
      <c r="B30" s="63" t="s">
        <v>21</v>
      </c>
      <c r="C30" s="66">
        <f>C23+C24+(2*C25)+(4*C26)+(8*C27)+(16*C28)+(32*C29)</f>
        <v>1470</v>
      </c>
      <c r="D30" s="66">
        <f aca="true" t="shared" si="0" ref="D30:P30">D23+D24+(2*D25)+(4*D26)+(8*D27)+(16*D28)+(32*D29)</f>
        <v>6680</v>
      </c>
      <c r="E30" s="66">
        <f t="shared" si="0"/>
        <v>600</v>
      </c>
      <c r="F30" s="66">
        <f t="shared" si="0"/>
        <v>480</v>
      </c>
      <c r="G30" s="66">
        <f t="shared" si="0"/>
        <v>722</v>
      </c>
      <c r="H30" s="66">
        <f t="shared" si="0"/>
        <v>575</v>
      </c>
      <c r="I30" s="66">
        <f t="shared" si="0"/>
        <v>4180</v>
      </c>
      <c r="J30" s="66">
        <f t="shared" si="0"/>
        <v>1065</v>
      </c>
      <c r="K30" s="66">
        <f t="shared" si="0"/>
        <v>990</v>
      </c>
      <c r="L30" s="66">
        <f t="shared" si="0"/>
        <v>600</v>
      </c>
      <c r="M30" s="66">
        <f t="shared" si="0"/>
        <v>620</v>
      </c>
      <c r="N30" s="66">
        <f t="shared" si="0"/>
        <v>480</v>
      </c>
      <c r="O30" s="66">
        <f t="shared" si="0"/>
        <v>740</v>
      </c>
      <c r="P30" s="66">
        <f t="shared" si="0"/>
        <v>480</v>
      </c>
      <c r="Q30" s="62"/>
    </row>
    <row r="31" spans="2:16" s="59" customFormat="1" ht="12.75">
      <c r="B31" s="25" t="s">
        <v>42</v>
      </c>
      <c r="C31" s="25"/>
      <c r="D31" s="25"/>
      <c r="E31" s="25"/>
      <c r="F31" s="25"/>
      <c r="G31" s="25"/>
      <c r="H31" s="25"/>
      <c r="J31" s="25"/>
      <c r="K31" s="25" t="s">
        <v>33</v>
      </c>
      <c r="L31" s="25"/>
      <c r="N31" s="25"/>
      <c r="O31" s="25"/>
      <c r="P31" s="25"/>
    </row>
    <row r="32" spans="2:16" s="59" customFormat="1" ht="12.75">
      <c r="B32" s="25" t="s">
        <v>31</v>
      </c>
      <c r="C32" s="25"/>
      <c r="D32" s="25"/>
      <c r="E32" s="25"/>
      <c r="F32" s="25"/>
      <c r="G32" s="25"/>
      <c r="H32" s="25"/>
      <c r="J32" s="25"/>
      <c r="K32" s="25"/>
      <c r="L32" s="25"/>
      <c r="M32" s="25"/>
      <c r="N32" s="25"/>
      <c r="O32" s="25"/>
      <c r="P32" s="25"/>
    </row>
    <row r="33" spans="2:16" s="59" customFormat="1" ht="12.75">
      <c r="B33" s="25"/>
      <c r="G33" s="25" t="s">
        <v>32</v>
      </c>
      <c r="H33" s="25"/>
      <c r="I33" s="25"/>
      <c r="J33" s="25"/>
      <c r="K33" s="25"/>
      <c r="L33" s="25"/>
      <c r="M33" s="25"/>
      <c r="N33" s="25"/>
      <c r="O33" s="25"/>
      <c r="P33" s="25"/>
    </row>
    <row r="34" spans="3:16" s="59" customFormat="1" ht="12.75">
      <c r="C34" s="25" t="s">
        <v>88</v>
      </c>
      <c r="G34" s="25"/>
      <c r="H34" s="25"/>
      <c r="I34" s="25"/>
      <c r="J34" s="25"/>
      <c r="K34" s="25"/>
      <c r="L34" s="25"/>
      <c r="M34" s="25"/>
      <c r="N34" s="25"/>
      <c r="O34" s="25"/>
      <c r="P34" s="25"/>
    </row>
    <row r="35" s="59" customFormat="1" ht="12.75">
      <c r="E35" s="68" t="s">
        <v>3</v>
      </c>
    </row>
    <row r="36" spans="1:17" s="59" customFormat="1" ht="12.75">
      <c r="A36" s="69"/>
      <c r="B36" s="70" t="s">
        <v>90</v>
      </c>
      <c r="C36" s="70">
        <f>C30/20</f>
        <v>73.5</v>
      </c>
      <c r="D36" s="70">
        <f>D30/D21</f>
        <v>445.3333333333333</v>
      </c>
      <c r="E36" s="70">
        <f>E30/E21</f>
        <v>30</v>
      </c>
      <c r="F36" s="70">
        <f>F30/F21</f>
        <v>24</v>
      </c>
      <c r="G36" s="70">
        <f>G30/G21</f>
        <v>36.1</v>
      </c>
      <c r="H36" s="70">
        <f>H30/18</f>
        <v>31.944444444444443</v>
      </c>
      <c r="I36" s="70">
        <f>I30/18</f>
        <v>232.22222222222223</v>
      </c>
      <c r="J36" s="70">
        <f>J30/J21</f>
        <v>23.666666666666668</v>
      </c>
      <c r="K36" s="70">
        <f>K30/K21</f>
        <v>66</v>
      </c>
      <c r="L36" s="70">
        <f>L30/L21</f>
        <v>30</v>
      </c>
      <c r="M36" s="70">
        <f>M30/M21</f>
        <v>31</v>
      </c>
      <c r="N36" s="70">
        <f>N30/N21</f>
        <v>24</v>
      </c>
      <c r="O36" s="70">
        <f>O30/18</f>
        <v>41.111111111111114</v>
      </c>
      <c r="P36" s="70">
        <f>P30/18</f>
        <v>26.666666666666668</v>
      </c>
      <c r="Q36" s="69"/>
    </row>
    <row r="37" spans="2:16" s="59" customFormat="1" ht="12.75">
      <c r="B37" s="25" t="s">
        <v>91</v>
      </c>
      <c r="C37" s="71" t="s">
        <v>115</v>
      </c>
      <c r="D37" s="71" t="s">
        <v>116</v>
      </c>
      <c r="E37" s="71" t="s">
        <v>115</v>
      </c>
      <c r="F37" s="71" t="s">
        <v>115</v>
      </c>
      <c r="G37" s="71" t="s">
        <v>115</v>
      </c>
      <c r="H37" s="71" t="s">
        <v>116</v>
      </c>
      <c r="I37" s="71" t="s">
        <v>116</v>
      </c>
      <c r="J37" s="71" t="s">
        <v>115</v>
      </c>
      <c r="K37" s="71" t="s">
        <v>116</v>
      </c>
      <c r="L37" s="71" t="s">
        <v>115</v>
      </c>
      <c r="M37" s="71" t="s">
        <v>115</v>
      </c>
      <c r="N37" s="71" t="s">
        <v>115</v>
      </c>
      <c r="O37" s="71" t="s">
        <v>116</v>
      </c>
      <c r="P37" s="71" t="s">
        <v>116</v>
      </c>
    </row>
    <row r="38" s="59" customFormat="1" ht="12.75"/>
    <row r="39" spans="1:17" s="59" customFormat="1" ht="12.75">
      <c r="A39" s="25"/>
      <c r="B39" s="25" t="s">
        <v>93</v>
      </c>
      <c r="C39" s="25"/>
      <c r="D39" s="72">
        <f>C30+D30+E30+F30+G30+H30+I30+J30+K30+L30+M30+N30+O30+P30</f>
        <v>19682</v>
      </c>
      <c r="E39" s="25"/>
      <c r="F39" s="25"/>
      <c r="G39" s="25"/>
      <c r="H39" s="25"/>
      <c r="I39" s="25"/>
      <c r="J39" s="25"/>
      <c r="K39" s="25"/>
      <c r="L39" s="25"/>
      <c r="M39" s="25"/>
      <c r="N39" s="25"/>
      <c r="O39" s="25"/>
      <c r="P39" s="25"/>
      <c r="Q39" s="25"/>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AISD_Desktop Support-Baker/935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ebohls</cp:lastModifiedBy>
  <cp:lastPrinted>2009-02-21T05:05:42Z</cp:lastPrinted>
  <dcterms:created xsi:type="dcterms:W3CDTF">2004-10-30T23:45:44Z</dcterms:created>
  <dcterms:modified xsi:type="dcterms:W3CDTF">2009-03-04T16:55:00Z</dcterms:modified>
  <cp:category/>
  <cp:version/>
  <cp:contentType/>
  <cp:contentStatus/>
</cp:coreProperties>
</file>